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4thefuture.sharepoint.com/sites/E4-Shared/Shared Documents/National Inits/NSPM/A-NSPM for DERs/AA-Template Tables/"/>
    </mc:Choice>
  </mc:AlternateContent>
  <xr:revisionPtr revIDLastSave="0" documentId="8_{0063ED0E-8EA3-40AB-9BA6-E3193A060E8E}" xr6:coauthVersionLast="45" xr6:coauthVersionMax="45" xr10:uidLastSave="{00000000-0000-0000-0000-000000000000}"/>
  <bookViews>
    <workbookView xWindow="-110" yWindow="-110" windowWidth="19420" windowHeight="10420" tabRatio="781" xr2:uid="{4578457F-C3DE-461F-91CE-84C9506DCAEC}"/>
  </bookViews>
  <sheets>
    <sheet name="Instructions" sheetId="1" r:id="rId1"/>
    <sheet name="Definitions" sheetId="14" r:id="rId2"/>
    <sheet name="Policy_Inventory" sheetId="5" r:id="rId3"/>
    <sheet name="EE_Impacts" sheetId="13" r:id="rId4"/>
    <sheet name="DR_Impacts" sheetId="31" r:id="rId5"/>
    <sheet name="DG_Impacts" sheetId="34" r:id="rId6"/>
    <sheet name="DS_Impacts" sheetId="33" r:id="rId7"/>
    <sheet name="EV-BE_Impacts" sheetId="32" r:id="rId8"/>
    <sheet name="Primary Test - All DERs" sheetId="35" r:id="rId9"/>
    <sheet name="DropDownList" sheetId="17" state="hidden" r:id="rId10"/>
  </sheets>
  <definedNames>
    <definedName name="_xlnm._FilterDatabase" localSheetId="4" hidden="1">DR_Impacts!$F$9:$F$57</definedName>
    <definedName name="All_Impacts">DropDownList!$D$2:$D$54</definedName>
    <definedName name="_xlnm.Print_Area" localSheetId="2">Policy_Inventory!$D$9:$Q$17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4" i="33" l="1"/>
  <c r="P59" i="35" l="1"/>
  <c r="P60" i="35"/>
  <c r="P61" i="35"/>
  <c r="P50" i="35"/>
  <c r="P49" i="35"/>
  <c r="P48" i="35"/>
  <c r="P47" i="35"/>
  <c r="P31" i="35"/>
  <c r="P30" i="35"/>
  <c r="P29" i="35"/>
  <c r="P26" i="35"/>
  <c r="P25" i="35"/>
  <c r="P24" i="35"/>
  <c r="P23" i="35"/>
  <c r="P22" i="35"/>
  <c r="P21" i="35"/>
  <c r="P17" i="35"/>
  <c r="P16" i="35"/>
  <c r="P15" i="35"/>
  <c r="P14" i="35"/>
  <c r="P33" i="35"/>
  <c r="O60" i="35"/>
  <c r="O61" i="35"/>
  <c r="O50" i="35"/>
  <c r="O49" i="35"/>
  <c r="O48" i="35"/>
  <c r="O47" i="35"/>
  <c r="O46" i="35"/>
  <c r="O31" i="35"/>
  <c r="O30" i="35"/>
  <c r="O29" i="35"/>
  <c r="O26" i="35"/>
  <c r="O25" i="35"/>
  <c r="O24" i="35"/>
  <c r="O23" i="35"/>
  <c r="O21" i="35"/>
  <c r="O17" i="35"/>
  <c r="O16" i="35"/>
  <c r="O15" i="35"/>
  <c r="O14" i="35"/>
  <c r="N59" i="35"/>
  <c r="N60" i="35"/>
  <c r="N61" i="35"/>
  <c r="N50" i="35"/>
  <c r="N49" i="35"/>
  <c r="N48" i="35"/>
  <c r="N47" i="35"/>
  <c r="N46" i="35"/>
  <c r="N34" i="35"/>
  <c r="N35" i="35"/>
  <c r="N36" i="35"/>
  <c r="N37" i="35"/>
  <c r="N38" i="35"/>
  <c r="N39" i="35"/>
  <c r="N40" i="35"/>
  <c r="N41" i="35"/>
  <c r="N42" i="35"/>
  <c r="N43" i="35"/>
  <c r="N44" i="35"/>
  <c r="N45" i="35"/>
  <c r="N51" i="35"/>
  <c r="N52" i="35"/>
  <c r="N53" i="35"/>
  <c r="N54" i="35"/>
  <c r="N55" i="35"/>
  <c r="N56" i="35"/>
  <c r="N57" i="35"/>
  <c r="N58" i="35"/>
  <c r="N33" i="35"/>
  <c r="N32" i="35"/>
  <c r="N31" i="35"/>
  <c r="N30" i="35"/>
  <c r="N29" i="35"/>
  <c r="N26" i="35"/>
  <c r="N25" i="35"/>
  <c r="N24" i="35"/>
  <c r="N23" i="35"/>
  <c r="N22" i="35"/>
  <c r="N21" i="35"/>
  <c r="N20" i="35"/>
  <c r="N19" i="35"/>
  <c r="N18" i="35"/>
  <c r="N27" i="35"/>
  <c r="N17" i="35"/>
  <c r="N16" i="35"/>
  <c r="N15" i="35"/>
  <c r="N14" i="35"/>
  <c r="M59" i="35"/>
  <c r="M60" i="35"/>
  <c r="M61" i="35"/>
  <c r="M50" i="35"/>
  <c r="M49" i="35"/>
  <c r="M48" i="35"/>
  <c r="M47" i="35"/>
  <c r="M46" i="35"/>
  <c r="M31" i="35"/>
  <c r="M30" i="35"/>
  <c r="M29" i="35"/>
  <c r="M26" i="35"/>
  <c r="M25" i="35"/>
  <c r="M24" i="35"/>
  <c r="M23" i="35"/>
  <c r="M21" i="35"/>
  <c r="M17" i="35"/>
  <c r="M16" i="35"/>
  <c r="M15" i="35"/>
  <c r="M14" i="35"/>
  <c r="L60" i="35"/>
  <c r="L61" i="35"/>
  <c r="L50" i="35"/>
  <c r="L49" i="35"/>
  <c r="L48" i="35"/>
  <c r="L47" i="35"/>
  <c r="L46" i="35"/>
  <c r="L31" i="35"/>
  <c r="L30" i="35"/>
  <c r="L29" i="35"/>
  <c r="L26" i="35"/>
  <c r="L25" i="35"/>
  <c r="L24" i="35"/>
  <c r="L21" i="35"/>
  <c r="L17" i="35"/>
  <c r="L16" i="35"/>
  <c r="L15" i="35"/>
  <c r="L14" i="35"/>
  <c r="L12" i="35" l="1"/>
  <c r="L13" i="35"/>
  <c r="L18" i="35"/>
  <c r="L19" i="35"/>
  <c r="L20" i="35"/>
  <c r="L22" i="35"/>
  <c r="L28" i="35"/>
  <c r="G49" i="35"/>
  <c r="E57" i="32"/>
  <c r="I61" i="35" s="1"/>
  <c r="E56" i="32"/>
  <c r="I60" i="35" s="1"/>
  <c r="E44" i="32"/>
  <c r="I50" i="35" s="1"/>
  <c r="E43" i="32"/>
  <c r="I49" i="35" s="1"/>
  <c r="E29" i="32"/>
  <c r="E57" i="33"/>
  <c r="H61" i="35" s="1"/>
  <c r="E56" i="33"/>
  <c r="H60" i="35" s="1"/>
  <c r="H46" i="35"/>
  <c r="E43" i="33"/>
  <c r="H50" i="35" s="1"/>
  <c r="E42" i="33"/>
  <c r="H49" i="35" s="1"/>
  <c r="E58" i="34"/>
  <c r="G61" i="35" s="1"/>
  <c r="E57" i="34"/>
  <c r="G60" i="35" s="1"/>
  <c r="E44" i="34"/>
  <c r="G50" i="35" s="1"/>
  <c r="E43" i="34"/>
  <c r="E57" i="31"/>
  <c r="F61" i="35" s="1"/>
  <c r="E56" i="31"/>
  <c r="F60" i="35" s="1"/>
  <c r="E43" i="31"/>
  <c r="F50" i="35" s="1"/>
  <c r="E42" i="31"/>
  <c r="F49" i="35" s="1"/>
  <c r="E57" i="13"/>
  <c r="E61" i="35" s="1"/>
  <c r="E56" i="13"/>
  <c r="E60" i="35" s="1"/>
  <c r="J60" i="35" l="1" a="1"/>
  <c r="J60" i="35" s="1"/>
  <c r="J61" i="35" a="1"/>
  <c r="J61" i="35" s="1"/>
  <c r="E43" i="13"/>
  <c r="E50" i="35" s="1"/>
  <c r="E42" i="13"/>
  <c r="E49" i="35" s="1"/>
  <c r="M32" i="35" l="1"/>
  <c r="M13" i="35"/>
  <c r="M18" i="35"/>
  <c r="M19" i="35"/>
  <c r="M20" i="35"/>
  <c r="M22" i="35"/>
  <c r="M28" i="35"/>
  <c r="M33" i="35"/>
  <c r="M34" i="35"/>
  <c r="M35" i="35"/>
  <c r="M36" i="35"/>
  <c r="M37" i="35"/>
  <c r="M38" i="35"/>
  <c r="M39" i="35"/>
  <c r="M40" i="35"/>
  <c r="M41" i="35"/>
  <c r="M42" i="35"/>
  <c r="M43" i="35"/>
  <c r="M44" i="35"/>
  <c r="M45" i="35"/>
  <c r="M51" i="35"/>
  <c r="M52" i="35"/>
  <c r="M53" i="35"/>
  <c r="M54" i="35"/>
  <c r="M55" i="35"/>
  <c r="M56" i="35"/>
  <c r="M57" i="35"/>
  <c r="M58" i="35"/>
  <c r="L32" i="35"/>
  <c r="L33" i="35"/>
  <c r="L34" i="35"/>
  <c r="L35" i="35"/>
  <c r="L36" i="35"/>
  <c r="L37" i="35"/>
  <c r="L38" i="35"/>
  <c r="L39" i="35"/>
  <c r="L40" i="35"/>
  <c r="L41" i="35"/>
  <c r="L42" i="35"/>
  <c r="L43" i="35"/>
  <c r="L44" i="35"/>
  <c r="L45" i="35"/>
  <c r="L51" i="35"/>
  <c r="L52" i="35"/>
  <c r="L53" i="35"/>
  <c r="L54" i="35"/>
  <c r="L55" i="35"/>
  <c r="L56" i="35"/>
  <c r="L57" i="35"/>
  <c r="L58" i="35"/>
  <c r="L59" i="35"/>
  <c r="P13" i="35"/>
  <c r="P18" i="35"/>
  <c r="P19" i="35"/>
  <c r="P20" i="35"/>
  <c r="P28" i="35"/>
  <c r="P32" i="35"/>
  <c r="P34" i="35"/>
  <c r="P35" i="35"/>
  <c r="P36" i="35"/>
  <c r="P37" i="35"/>
  <c r="P38" i="35"/>
  <c r="P39" i="35"/>
  <c r="P40" i="35"/>
  <c r="P41" i="35"/>
  <c r="P42" i="35"/>
  <c r="P43" i="35"/>
  <c r="P44" i="35"/>
  <c r="P45" i="35"/>
  <c r="P46" i="35"/>
  <c r="P51" i="35"/>
  <c r="P52" i="35"/>
  <c r="P53" i="35"/>
  <c r="P54" i="35"/>
  <c r="P55" i="35"/>
  <c r="P56" i="35"/>
  <c r="P57" i="35"/>
  <c r="P58" i="35"/>
  <c r="P12" i="35"/>
  <c r="O13" i="35"/>
  <c r="O18" i="35"/>
  <c r="O19" i="35"/>
  <c r="O20" i="35"/>
  <c r="O22" i="35"/>
  <c r="O28" i="35"/>
  <c r="O32" i="35"/>
  <c r="O33" i="35"/>
  <c r="O34" i="35"/>
  <c r="O35" i="35"/>
  <c r="O36" i="35"/>
  <c r="O37" i="35"/>
  <c r="O38" i="35"/>
  <c r="O39" i="35"/>
  <c r="O40" i="35"/>
  <c r="O41" i="35"/>
  <c r="O42" i="35"/>
  <c r="O43" i="35"/>
  <c r="O44" i="35"/>
  <c r="O45" i="35"/>
  <c r="O51" i="35"/>
  <c r="O52" i="35"/>
  <c r="O53" i="35"/>
  <c r="O54" i="35"/>
  <c r="O55" i="35"/>
  <c r="O56" i="35"/>
  <c r="O57" i="35"/>
  <c r="O58" i="35"/>
  <c r="O59" i="35"/>
  <c r="O12" i="35"/>
  <c r="N13" i="35"/>
  <c r="N28" i="35"/>
  <c r="M12" i="35"/>
  <c r="K60" i="35"/>
  <c r="K61" i="35"/>
  <c r="D8" i="5" l="1"/>
  <c r="E8" i="5"/>
  <c r="F8" i="5"/>
  <c r="G8" i="5"/>
  <c r="E44" i="13" s="1"/>
  <c r="E46" i="35" s="1"/>
  <c r="H8" i="5"/>
  <c r="E45" i="13" s="1"/>
  <c r="E47" i="35" s="1"/>
  <c r="I8" i="5"/>
  <c r="E46" i="13" s="1"/>
  <c r="E48" i="35" s="1"/>
  <c r="J8" i="5"/>
  <c r="K8" i="5"/>
  <c r="L8" i="5"/>
  <c r="M8" i="5"/>
  <c r="E53" i="13" s="1"/>
  <c r="E57" i="35" s="1"/>
  <c r="N8" i="5"/>
  <c r="O8" i="5"/>
  <c r="D9" i="5"/>
  <c r="E9" i="5"/>
  <c r="F9" i="5"/>
  <c r="G9" i="5"/>
  <c r="E44" i="31" s="1"/>
  <c r="F46" i="35" s="1"/>
  <c r="H9" i="5"/>
  <c r="E45" i="31" s="1"/>
  <c r="F47" i="35" s="1"/>
  <c r="I9" i="5"/>
  <c r="E46" i="31" s="1"/>
  <c r="F48" i="35" s="1"/>
  <c r="J9" i="5"/>
  <c r="K9" i="5"/>
  <c r="L9" i="5"/>
  <c r="M9" i="5"/>
  <c r="E53" i="31" s="1"/>
  <c r="F57" i="35" s="1"/>
  <c r="N9" i="5"/>
  <c r="O9" i="5"/>
  <c r="D10" i="5"/>
  <c r="E10" i="5"/>
  <c r="F10" i="5"/>
  <c r="G10" i="5"/>
  <c r="E45" i="34" s="1"/>
  <c r="G46" i="35" s="1"/>
  <c r="H10" i="5"/>
  <c r="E46" i="34" s="1"/>
  <c r="G47" i="35" s="1"/>
  <c r="I10" i="5"/>
  <c r="E47" i="34" s="1"/>
  <c r="G48" i="35" s="1"/>
  <c r="J10" i="5"/>
  <c r="K10" i="5"/>
  <c r="L10" i="5"/>
  <c r="M10" i="5"/>
  <c r="E54" i="34" s="1"/>
  <c r="G57" i="35" s="1"/>
  <c r="N10" i="5"/>
  <c r="O10" i="5"/>
  <c r="D11" i="5"/>
  <c r="E11" i="5"/>
  <c r="F11" i="5"/>
  <c r="G11" i="5"/>
  <c r="H11" i="5"/>
  <c r="E45" i="33" s="1"/>
  <c r="H47" i="35" s="1"/>
  <c r="I11" i="5"/>
  <c r="E46" i="33" s="1"/>
  <c r="H48" i="35" s="1"/>
  <c r="J11" i="5"/>
  <c r="K11" i="5"/>
  <c r="L11" i="5"/>
  <c r="M11" i="5"/>
  <c r="E53" i="33" s="1"/>
  <c r="H57" i="35" s="1"/>
  <c r="N11" i="5"/>
  <c r="O11" i="5"/>
  <c r="D12" i="5"/>
  <c r="E12" i="5"/>
  <c r="F12" i="5"/>
  <c r="G12" i="5"/>
  <c r="E42" i="32" s="1"/>
  <c r="I46" i="35" s="1"/>
  <c r="H12" i="5"/>
  <c r="E45" i="32" s="1"/>
  <c r="I47" i="35" s="1"/>
  <c r="I12" i="5"/>
  <c r="E46" i="32" s="1"/>
  <c r="I48" i="35" s="1"/>
  <c r="J12" i="5"/>
  <c r="K12" i="5"/>
  <c r="L12" i="5"/>
  <c r="M12" i="5"/>
  <c r="E53" i="32" s="1"/>
  <c r="I57" i="35" s="1"/>
  <c r="N12" i="5"/>
  <c r="O12" i="5"/>
  <c r="E55" i="32" l="1"/>
  <c r="E47" i="32"/>
  <c r="E48" i="32"/>
  <c r="E49" i="32"/>
  <c r="E50" i="32"/>
  <c r="E54" i="32"/>
  <c r="E51" i="32"/>
  <c r="E52" i="32"/>
  <c r="E49" i="34"/>
  <c r="E50" i="34"/>
  <c r="E51" i="34"/>
  <c r="E56" i="34"/>
  <c r="E55" i="34"/>
  <c r="E52" i="34"/>
  <c r="E53" i="34"/>
  <c r="E48" i="34"/>
  <c r="G51" i="35" s="1"/>
  <c r="E47" i="13"/>
  <c r="E59" i="35" s="1"/>
  <c r="E55" i="13"/>
  <c r="E52" i="13"/>
  <c r="E49" i="13"/>
  <c r="E54" i="13"/>
  <c r="E51" i="13"/>
  <c r="E50" i="13"/>
  <c r="E48" i="13"/>
  <c r="E48" i="33"/>
  <c r="E49" i="33"/>
  <c r="E50" i="33"/>
  <c r="E51" i="33"/>
  <c r="E55" i="33"/>
  <c r="E47" i="33"/>
  <c r="E52" i="33"/>
  <c r="E54" i="33"/>
  <c r="E51" i="31"/>
  <c r="E52" i="31"/>
  <c r="E50" i="31"/>
  <c r="E55" i="31"/>
  <c r="E47" i="31"/>
  <c r="E54" i="31"/>
  <c r="E49" i="31"/>
  <c r="E48" i="31"/>
  <c r="I44" i="35"/>
  <c r="I36" i="35"/>
  <c r="I33" i="35"/>
  <c r="I42" i="35"/>
  <c r="I35" i="35"/>
  <c r="I38" i="35"/>
  <c r="I39" i="35"/>
  <c r="I34" i="35"/>
  <c r="I41" i="35"/>
  <c r="I43" i="35"/>
  <c r="I40" i="35"/>
  <c r="I37" i="35"/>
  <c r="N12" i="35"/>
  <c r="E54" i="35" l="1"/>
  <c r="E41" i="32"/>
  <c r="I45" i="35" s="1"/>
  <c r="E41" i="33"/>
  <c r="E30" i="34"/>
  <c r="E42" i="34"/>
  <c r="E29" i="31"/>
  <c r="E41" i="31"/>
  <c r="E9" i="32"/>
  <c r="E9" i="33"/>
  <c r="E9" i="34"/>
  <c r="E9" i="31"/>
  <c r="F34" i="35" l="1"/>
  <c r="F38" i="35"/>
  <c r="F42" i="35"/>
  <c r="F40" i="35"/>
  <c r="F41" i="35"/>
  <c r="F35" i="35"/>
  <c r="F39" i="35"/>
  <c r="F43" i="35"/>
  <c r="F36" i="35"/>
  <c r="F44" i="35"/>
  <c r="F37" i="35"/>
  <c r="F33" i="35"/>
  <c r="I54" i="35"/>
  <c r="I53" i="35"/>
  <c r="I52" i="35"/>
  <c r="I59" i="35"/>
  <c r="I51" i="35"/>
  <c r="I56" i="35"/>
  <c r="I58" i="35"/>
  <c r="I55" i="35"/>
  <c r="H56" i="35"/>
  <c r="H59" i="35"/>
  <c r="H54" i="35"/>
  <c r="H58" i="35"/>
  <c r="H52" i="35"/>
  <c r="H51" i="35"/>
  <c r="H55" i="35"/>
  <c r="H53" i="35"/>
  <c r="E29" i="13"/>
  <c r="E9" i="13"/>
  <c r="E26" i="35" s="1"/>
  <c r="E41" i="13"/>
  <c r="G42" i="35"/>
  <c r="G38" i="35"/>
  <c r="G34" i="35"/>
  <c r="G44" i="35"/>
  <c r="G40" i="35"/>
  <c r="G41" i="35"/>
  <c r="G33" i="35"/>
  <c r="G43" i="35"/>
  <c r="G39" i="35"/>
  <c r="G35" i="35"/>
  <c r="G36" i="35"/>
  <c r="G37" i="35"/>
  <c r="F58" i="35"/>
  <c r="F51" i="35"/>
  <c r="F55" i="35"/>
  <c r="F52" i="35"/>
  <c r="F59" i="35"/>
  <c r="F54" i="35"/>
  <c r="F56" i="35"/>
  <c r="F53" i="35"/>
  <c r="G56" i="35"/>
  <c r="G59" i="35"/>
  <c r="G55" i="35"/>
  <c r="G54" i="35"/>
  <c r="G53" i="35"/>
  <c r="G52" i="35"/>
  <c r="G58" i="35"/>
  <c r="G45" i="35"/>
  <c r="H45" i="35"/>
  <c r="F45" i="35"/>
  <c r="G29" i="35"/>
  <c r="G27" i="35"/>
  <c r="J27" i="35" s="1"/>
  <c r="K27" i="35" s="1"/>
  <c r="G25" i="35"/>
  <c r="G20" i="35"/>
  <c r="G16" i="35"/>
  <c r="G12" i="35"/>
  <c r="G32" i="35"/>
  <c r="G28" i="35"/>
  <c r="G24" i="35"/>
  <c r="G19" i="35"/>
  <c r="G15" i="35"/>
  <c r="G31" i="35"/>
  <c r="G23" i="35"/>
  <c r="G22" i="35"/>
  <c r="G18" i="35"/>
  <c r="G14" i="35"/>
  <c r="G30" i="35"/>
  <c r="G26" i="35"/>
  <c r="G21" i="35"/>
  <c r="G17" i="35"/>
  <c r="G13" i="35"/>
  <c r="H32" i="35"/>
  <c r="H28" i="35"/>
  <c r="H24" i="35"/>
  <c r="H19" i="35"/>
  <c r="H15" i="35"/>
  <c r="H31" i="35"/>
  <c r="H23" i="35"/>
  <c r="H22" i="35"/>
  <c r="H18" i="35"/>
  <c r="H14" i="35"/>
  <c r="H30" i="35"/>
  <c r="H26" i="35"/>
  <c r="H21" i="35"/>
  <c r="H17" i="35"/>
  <c r="H13" i="35"/>
  <c r="H29" i="35"/>
  <c r="H25" i="35"/>
  <c r="H12" i="35"/>
  <c r="H20" i="35"/>
  <c r="H16" i="35"/>
  <c r="I31" i="35"/>
  <c r="I23" i="35"/>
  <c r="I22" i="35"/>
  <c r="I18" i="35"/>
  <c r="I14" i="35"/>
  <c r="I30" i="35"/>
  <c r="I26" i="35"/>
  <c r="I21" i="35"/>
  <c r="I17" i="35"/>
  <c r="I13" i="35"/>
  <c r="I29" i="35"/>
  <c r="I25" i="35"/>
  <c r="I20" i="35"/>
  <c r="I16" i="35"/>
  <c r="I12" i="35"/>
  <c r="I32" i="35"/>
  <c r="I28" i="35"/>
  <c r="I24" i="35"/>
  <c r="I15" i="35"/>
  <c r="I19" i="35"/>
  <c r="F30" i="35"/>
  <c r="F26" i="35"/>
  <c r="F21" i="35"/>
  <c r="F17" i="35"/>
  <c r="F13" i="35"/>
  <c r="F29" i="35"/>
  <c r="F25" i="35"/>
  <c r="F20" i="35"/>
  <c r="F16" i="35"/>
  <c r="F12" i="35"/>
  <c r="F32" i="35"/>
  <c r="F28" i="35"/>
  <c r="F24" i="35"/>
  <c r="F19" i="35"/>
  <c r="F15" i="35"/>
  <c r="F31" i="35"/>
  <c r="F22" i="35"/>
  <c r="F14" i="35"/>
  <c r="F23" i="35"/>
  <c r="F18" i="35"/>
  <c r="E34" i="35" l="1"/>
  <c r="E38" i="35"/>
  <c r="E42" i="35"/>
  <c r="E36" i="35"/>
  <c r="E44" i="35"/>
  <c r="E41" i="35"/>
  <c r="E35" i="35"/>
  <c r="J35" i="35" s="1" a="1"/>
  <c r="J35" i="35" s="1"/>
  <c r="K35" i="35" s="1"/>
  <c r="E39" i="35"/>
  <c r="E43" i="35"/>
  <c r="E40" i="35"/>
  <c r="E37" i="35"/>
  <c r="E33" i="35"/>
  <c r="E25" i="35"/>
  <c r="E22" i="35"/>
  <c r="E15" i="35"/>
  <c r="E28" i="35"/>
  <c r="J28" i="35" s="1" a="1"/>
  <c r="J28" i="35" s="1"/>
  <c r="K28" i="35" s="1"/>
  <c r="E29" i="35"/>
  <c r="J41" i="35" a="1"/>
  <c r="J41" i="35" s="1"/>
  <c r="K41" i="35" s="1"/>
  <c r="E21" i="35"/>
  <c r="E18" i="35"/>
  <c r="E32" i="35"/>
  <c r="J59" i="35" a="1"/>
  <c r="J59" i="35" s="1"/>
  <c r="K59" i="35" s="1"/>
  <c r="E45" i="35"/>
  <c r="J46" i="35" s="1" a="1"/>
  <c r="J46" i="35" s="1"/>
  <c r="K46" i="35" s="1"/>
  <c r="E56" i="35"/>
  <c r="J56" i="35" s="1" a="1"/>
  <c r="J56" i="35" s="1"/>
  <c r="K56" i="35" s="1"/>
  <c r="E51" i="35"/>
  <c r="E58" i="35"/>
  <c r="E52" i="35"/>
  <c r="J52" i="35" s="1" a="1"/>
  <c r="J52" i="35" s="1"/>
  <c r="K52" i="35" s="1"/>
  <c r="E53" i="35"/>
  <c r="E55" i="35"/>
  <c r="J55" i="35" s="1" a="1"/>
  <c r="J55" i="35" s="1"/>
  <c r="K55" i="35" s="1"/>
  <c r="E12" i="35"/>
  <c r="J23" i="35" a="1"/>
  <c r="J23" i="35" s="1"/>
  <c r="K23" i="35" s="1"/>
  <c r="J26" i="35" a="1"/>
  <c r="J26" i="35" s="1"/>
  <c r="K26" i="35" s="1"/>
  <c r="J54" i="35" a="1"/>
  <c r="J54" i="35" s="1"/>
  <c r="K54" i="35" s="1"/>
  <c r="E19" i="35"/>
  <c r="J19" i="35" s="1" a="1"/>
  <c r="J19" i="35" s="1"/>
  <c r="K19" i="35" s="1"/>
  <c r="E16" i="35"/>
  <c r="E13" i="35"/>
  <c r="J13" i="35" s="1" a="1"/>
  <c r="J13" i="35" s="1"/>
  <c r="K13" i="35" s="1"/>
  <c r="E30" i="35"/>
  <c r="J30" i="35" s="1" a="1"/>
  <c r="J30" i="35" s="1"/>
  <c r="K30" i="35" s="1"/>
  <c r="E31" i="35"/>
  <c r="E24" i="35"/>
  <c r="J24" i="35" s="1" a="1"/>
  <c r="J24" i="35" s="1"/>
  <c r="K24" i="35" s="1"/>
  <c r="E20" i="35"/>
  <c r="E17" i="35"/>
  <c r="E14" i="35"/>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F4" i="17"/>
  <c r="F3" i="17"/>
  <c r="F2" i="17"/>
  <c r="E49" i="17"/>
  <c r="E53" i="17"/>
  <c r="E52" i="17"/>
  <c r="E51" i="17"/>
  <c r="J31" i="35" l="1" a="1"/>
  <c r="J31" i="35" s="1"/>
  <c r="K31" i="35" s="1"/>
  <c r="J16" i="35" a="1"/>
  <c r="J16" i="35" s="1"/>
  <c r="K16" i="35" s="1"/>
  <c r="J43" i="35" a="1"/>
  <c r="J43" i="35" s="1"/>
  <c r="K43" i="35" s="1"/>
  <c r="J37" i="35" a="1"/>
  <c r="J37" i="35" s="1"/>
  <c r="K37" i="35" s="1"/>
  <c r="J14" i="35" a="1"/>
  <c r="J14" i="35" s="1"/>
  <c r="K14" i="35" s="1"/>
  <c r="J38" i="35" a="1"/>
  <c r="J38" i="35" s="1"/>
  <c r="K38" i="35" s="1"/>
  <c r="J18" i="35" a="1"/>
  <c r="J18" i="35" s="1"/>
  <c r="K18" i="35" s="1"/>
  <c r="J39" i="35" a="1"/>
  <c r="J39" i="35" s="1"/>
  <c r="K39" i="35" s="1"/>
  <c r="J17" i="35" a="1"/>
  <c r="J17" i="35" s="1"/>
  <c r="K17" i="35" s="1"/>
  <c r="J40" i="35" a="1"/>
  <c r="J40" i="35" s="1"/>
  <c r="K40" i="35" s="1"/>
  <c r="J58" i="35" a="1"/>
  <c r="J58" i="35" s="1"/>
  <c r="K58" i="35" s="1"/>
  <c r="J36" i="35" a="1"/>
  <c r="J36" i="35" s="1"/>
  <c r="K36" i="35" s="1"/>
  <c r="J42" i="35" a="1"/>
  <c r="J42" i="35" s="1"/>
  <c r="K42" i="35" s="1"/>
  <c r="J21" i="35" a="1"/>
  <c r="J21" i="35" s="1"/>
  <c r="K21" i="35" s="1"/>
  <c r="J15" i="35" a="1"/>
  <c r="J15" i="35" s="1"/>
  <c r="K15" i="35" s="1"/>
  <c r="J34" i="35" a="1"/>
  <c r="J34" i="35" s="1"/>
  <c r="K34" i="35" s="1"/>
  <c r="J20" i="35" a="1"/>
  <c r="J20" i="35" s="1"/>
  <c r="K20" i="35" s="1"/>
  <c r="J53" i="35" a="1"/>
  <c r="J53" i="35" s="1"/>
  <c r="K53" i="35" s="1"/>
  <c r="J57" i="35" a="1"/>
  <c r="J57" i="35" s="1"/>
  <c r="K57" i="35" s="1"/>
  <c r="J44" i="35" a="1"/>
  <c r="J44" i="35" s="1"/>
  <c r="K44" i="35" s="1"/>
  <c r="J32" i="35" a="1"/>
  <c r="J32" i="35" s="1"/>
  <c r="K32" i="35" s="1"/>
  <c r="J29" i="35" a="1"/>
  <c r="J29" i="35" s="1"/>
  <c r="K29" i="35" s="1"/>
  <c r="J22" i="35" a="1"/>
  <c r="J22" i="35" s="1"/>
  <c r="K22" i="35" s="1"/>
  <c r="J25" i="35" a="1"/>
  <c r="J25" i="35" s="1"/>
  <c r="K25" i="35" s="1"/>
  <c r="J45" i="35" a="1"/>
  <c r="J45" i="35" s="1"/>
  <c r="K45" i="35" s="1"/>
  <c r="J48" i="35" a="1"/>
  <c r="J48" i="35" s="1"/>
  <c r="K48" i="35" s="1"/>
  <c r="J47" i="35" a="1"/>
  <c r="J47" i="35" s="1"/>
  <c r="K47" i="35" s="1"/>
  <c r="J51" i="35" a="1"/>
  <c r="J51" i="35" s="1"/>
  <c r="K51" i="35" s="1"/>
  <c r="J33" i="35" a="1"/>
  <c r="J33" i="35" s="1"/>
  <c r="K33" i="35" s="1"/>
  <c r="J12" i="35" a="1"/>
  <c r="J12" i="35" s="1"/>
  <c r="K12" i="35" s="1"/>
  <c r="J50" i="35" a="1"/>
  <c r="J50" i="35" s="1"/>
  <c r="K50" i="35" s="1"/>
  <c r="J49" i="35" a="1"/>
  <c r="J49" i="35" s="1"/>
  <c r="K49" i="35" s="1"/>
  <c r="E66" i="17"/>
  <c r="E65" i="17"/>
  <c r="E64" i="17"/>
  <c r="E63" i="17"/>
  <c r="E62" i="17"/>
  <c r="E61" i="17"/>
  <c r="E54" i="17"/>
  <c r="E50" i="17"/>
  <c r="E59" i="17"/>
  <c r="E48" i="17"/>
  <c r="E47" i="17"/>
  <c r="E46" i="17"/>
  <c r="E45" i="17"/>
  <c r="E44" i="17"/>
  <c r="E43" i="17"/>
  <c r="E42" i="17"/>
  <c r="E41" i="17"/>
  <c r="E40" i="17"/>
  <c r="E39" i="17"/>
  <c r="E60" i="17"/>
  <c r="E38" i="17"/>
  <c r="E37" i="17"/>
  <c r="E36" i="17"/>
  <c r="E35" i="17"/>
  <c r="E34" i="17"/>
  <c r="E33" i="17"/>
  <c r="E32" i="17"/>
  <c r="E31" i="17"/>
  <c r="E30" i="17"/>
  <c r="E29" i="17"/>
  <c r="E28" i="17"/>
  <c r="E27" i="17"/>
  <c r="E26" i="17"/>
  <c r="E25" i="17"/>
  <c r="E24" i="17"/>
  <c r="E23" i="17"/>
  <c r="E22" i="17"/>
  <c r="E21" i="17"/>
  <c r="E58" i="17"/>
  <c r="E57" i="17"/>
  <c r="E56" i="17"/>
  <c r="E20" i="17"/>
  <c r="E19" i="17"/>
  <c r="E18" i="17"/>
  <c r="E17" i="17"/>
  <c r="E16" i="17"/>
  <c r="E15" i="17"/>
  <c r="E14" i="17"/>
  <c r="E13" i="17"/>
  <c r="E12" i="17"/>
  <c r="E11" i="17"/>
  <c r="E10" i="17"/>
  <c r="E9" i="17"/>
  <c r="E8" i="17"/>
  <c r="E55" i="17"/>
  <c r="E7" i="17"/>
  <c r="E6" i="17"/>
  <c r="E5" i="17"/>
  <c r="E4" i="17"/>
  <c r="E3" i="17"/>
  <c r="E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Shayna Fidler</author>
  </authors>
  <commentList>
    <comment ref="J2" authorId="0" shapeId="0" xr:uid="{F84FF5A6-78C6-438D-AB58-258AEB240344}">
      <text>
        <r>
          <rPr>
            <b/>
            <sz val="9"/>
            <color indexed="81"/>
            <rFont val="Tahoma"/>
            <family val="2"/>
          </rPr>
          <t>Shayna Fidler:</t>
        </r>
        <r>
          <rPr>
            <sz val="9"/>
            <color indexed="81"/>
            <rFont val="Tahoma"/>
            <family val="2"/>
          </rPr>
          <t xml:space="preserve">
Source: https://pubs.naruc.org/pub/531AD059-9CC0-BAF6-127B-99BCB5F02198</t>
        </r>
      </text>
    </comment>
    <comment ref="J3" authorId="0" shapeId="0" xr:uid="{84A06EB4-A8C5-4C4A-8BCE-5C4490695421}">
      <text>
        <r>
          <rPr>
            <b/>
            <sz val="9"/>
            <color indexed="81"/>
            <rFont val="Tahoma"/>
            <family val="2"/>
          </rPr>
          <t>Shayna Fidler:</t>
        </r>
        <r>
          <rPr>
            <sz val="9"/>
            <color indexed="81"/>
            <rFont val="Tahoma"/>
            <family val="2"/>
          </rPr>
          <t xml:space="preserve">
Source: https://pubs.naruc.org/pub/531AD059-9CC0-BAF6-127B-99BCB5F02198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Shayna Fidler</author>
  </authors>
  <commentList>
    <comment ref="J2" authorId="0" shapeId="0" xr:uid="{5B0BB023-A01E-482F-8C90-2C8E99A67E24}">
      <text>
        <r>
          <rPr>
            <b/>
            <sz val="9"/>
            <color indexed="81"/>
            <rFont val="Tahoma"/>
            <family val="2"/>
          </rPr>
          <t>Shayna Fidler:</t>
        </r>
        <r>
          <rPr>
            <sz val="9"/>
            <color indexed="81"/>
            <rFont val="Tahoma"/>
            <family val="2"/>
          </rPr>
          <t xml:space="preserve">
Source: https://documentcloud.adobe.com/link/review?uri=urn:aaid:scds:US:7dc09cbb-e6d1-408b-b2fb-8fdb6eb922ef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Shayna Fidler</author>
  </authors>
  <commentList>
    <comment ref="J2" authorId="0" shapeId="0" xr:uid="{9217E0F4-6DDD-4CC7-BC1F-A7D7D66FB7FC}">
      <text>
        <r>
          <rPr>
            <b/>
            <sz val="9"/>
            <color indexed="81"/>
            <rFont val="Tahoma"/>
            <family val="2"/>
          </rPr>
          <t>Shayna Fidler:</t>
        </r>
        <r>
          <rPr>
            <sz val="9"/>
            <color indexed="81"/>
            <rFont val="Tahoma"/>
            <family val="2"/>
          </rPr>
          <t xml:space="preserve">
Source: http://www.dpuc.state.ct.us/DOCKCURR.NSF/8e6fc37a54110e3e852576190052b64d/56d151da9f6343af852585980063329d/$FILE/Value%20of%20DERs%20in%20Connecticut%20-%20Draft%20Study.pdf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Shayna Fidler</author>
  </authors>
  <commentList>
    <comment ref="J2" authorId="0" shapeId="0" xr:uid="{3A77A64A-7A3B-472F-B014-8732446C944B}">
      <text>
        <r>
          <rPr>
            <b/>
            <sz val="9"/>
            <color indexed="81"/>
            <rFont val="Tahoma"/>
            <family val="2"/>
          </rPr>
          <t>Shayna Fidler:</t>
        </r>
        <r>
          <rPr>
            <sz val="9"/>
            <color indexed="81"/>
            <rFont val="Tahoma"/>
            <family val="2"/>
          </rPr>
          <t xml:space="preserve">
Source: http://www.dpuc.state.ct.us/DOCKCURR.NSF/8e6fc37a54110e3e8525761900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Shayna Fidler</author>
  </authors>
  <commentList>
    <comment ref="J2" authorId="0" shapeId="0" xr:uid="{0661C026-340C-4154-A0DB-6735450ABFAD}">
      <text>
        <r>
          <rPr>
            <b/>
            <sz val="9"/>
            <color indexed="81"/>
            <rFont val="Tahoma"/>
            <family val="2"/>
          </rPr>
          <t>Shayna Fidler:</t>
        </r>
        <r>
          <rPr>
            <sz val="9"/>
            <color indexed="81"/>
            <rFont val="Tahoma"/>
            <family val="2"/>
          </rPr>
          <t xml:space="preserve">
Source: http://www.dpuc.state.ct.us/DOCKCURR.NSF/8e6fc37a54110e3e8525761900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<sst xmlns="http://schemas.openxmlformats.org/spreadsheetml/2006/main" count="1473" uniqueCount="302">
  <si>
    <t>INSTRUCTIONS</t>
  </si>
  <si>
    <t>Avoided Energy Costs</t>
  </si>
  <si>
    <t>Avoided Generating Capacity Costs</t>
  </si>
  <si>
    <t>Avoided T&amp;D Capacity Costs</t>
  </si>
  <si>
    <t>Avoided Ancillary Services</t>
  </si>
  <si>
    <t>Other Fuel Impacts</t>
  </si>
  <si>
    <t>Environmental Impacts</t>
  </si>
  <si>
    <t>Public Health Impacts</t>
  </si>
  <si>
    <t>Energy Security Impacts</t>
  </si>
  <si>
    <t>Other (Specify)</t>
  </si>
  <si>
    <t>Measure Costs (utility portion)</t>
  </si>
  <si>
    <t>Other Financial or Technical Support Costs</t>
  </si>
  <si>
    <t>Program Administration Costs</t>
  </si>
  <si>
    <t>Evaluation, Measurement, &amp; Verification</t>
  </si>
  <si>
    <t>Marketing and Outreach</t>
  </si>
  <si>
    <t>Shareholder/Utility Incentive Costs</t>
  </si>
  <si>
    <t>Other – describe</t>
  </si>
  <si>
    <t>Avoided Costs of Complying with RPS</t>
  </si>
  <si>
    <t>Avoided Environmental Compliance Costs</t>
  </si>
  <si>
    <t>Avoided Bad Debt, Arrearages, etc.</t>
  </si>
  <si>
    <t>Reduced Risk / Fuel Diversity</t>
  </si>
  <si>
    <t>Increased Reliability and Resilience</t>
  </si>
  <si>
    <t>Other - describe</t>
  </si>
  <si>
    <t>Other Fuel Costs</t>
  </si>
  <si>
    <t>Other Fuel Benefits</t>
  </si>
  <si>
    <t>Water and Other Resource Costs</t>
  </si>
  <si>
    <t>Water and Other Resource Benefits</t>
  </si>
  <si>
    <t>Environmental Costs</t>
  </si>
  <si>
    <t>Environmental Benefits</t>
  </si>
  <si>
    <t>Public Health Costs</t>
  </si>
  <si>
    <t>Public Health Benefits</t>
  </si>
  <si>
    <t>Economic Development and Job Costs</t>
  </si>
  <si>
    <t>Economic Development and Job Benefits</t>
  </si>
  <si>
    <t>Energy Security Costs</t>
  </si>
  <si>
    <t>Energy Security Benefits</t>
  </si>
  <si>
    <t>Economic Development and Job Impacts</t>
  </si>
  <si>
    <t>Market Transformation Impacts</t>
  </si>
  <si>
    <t>Measure Costs (customer portion)</t>
  </si>
  <si>
    <t>Reduced Bills (often an avoided utility system costs)</t>
  </si>
  <si>
    <t>Financial Costs (customer portion)</t>
  </si>
  <si>
    <t>Reduced O&amp;M Costs</t>
  </si>
  <si>
    <t>Transaction Costs</t>
  </si>
  <si>
    <t>Increased Comfort</t>
  </si>
  <si>
    <t>Increased O&amp;M Costs</t>
  </si>
  <si>
    <t>Increased Health &amp; Safety</t>
  </si>
  <si>
    <t>Increased Other Fuel Consumption</t>
  </si>
  <si>
    <t>Increased Productivity</t>
  </si>
  <si>
    <t>Increased Water Consumption</t>
  </si>
  <si>
    <t>Improved Aesthetics</t>
  </si>
  <si>
    <t>Property Improvements</t>
  </si>
  <si>
    <t>Reduced Other Fuel Consumption</t>
  </si>
  <si>
    <t>Reduced Water Consumption</t>
  </si>
  <si>
    <t>Additional Benefits for Low-Income Customers</t>
  </si>
  <si>
    <t>Avoided &amp; Deferred Equipment Replacement Costs</t>
  </si>
  <si>
    <t>Notes</t>
  </si>
  <si>
    <t>Avoided T&amp;D Line Losses - Energy kWh</t>
  </si>
  <si>
    <t>Avoided T&amp;D Line Losses - Peak kW</t>
  </si>
  <si>
    <t>Wholesale Energy Price Suppression Effects- Energy kWh</t>
  </si>
  <si>
    <t>Wholesale Energy Price Suppression Effects - Peak kW</t>
  </si>
  <si>
    <t>Utility Costs</t>
  </si>
  <si>
    <t>Utility Benefits</t>
  </si>
  <si>
    <t>Other Key Questions</t>
  </si>
  <si>
    <t>What Discount Rate is Used?</t>
  </si>
  <si>
    <t>Water and Other Resource Impacts</t>
  </si>
  <si>
    <t>Participant Costs</t>
  </si>
  <si>
    <t>Participant Benefits</t>
  </si>
  <si>
    <t>Low Income Customer Impacts</t>
  </si>
  <si>
    <t>Low Income Customer Cost</t>
  </si>
  <si>
    <t>Low Income Customer Benefits</t>
  </si>
  <si>
    <t>Other Non-Monetized Impacts</t>
  </si>
  <si>
    <t>Non-Monetized Factors</t>
  </si>
  <si>
    <t>Low-Income Customer Impacts</t>
  </si>
  <si>
    <t>Are incentives to free-riders treated as an admin cost?</t>
  </si>
  <si>
    <t>Definitions</t>
  </si>
  <si>
    <t>Utility Costs: Measure Costs (utility portion)</t>
  </si>
  <si>
    <t>Utility Costs: Other Financial or Technical Support Costs</t>
  </si>
  <si>
    <t>Utility Costs: Program Administration Costs</t>
  </si>
  <si>
    <t>Utility Costs: Evaluation, Measurement, &amp; Verification</t>
  </si>
  <si>
    <t>Utility Costs: Marketing and Outreach</t>
  </si>
  <si>
    <t>Utility Costs: Shareholder/Utility Incentive Costs</t>
  </si>
  <si>
    <t>Utility Benefits: Avoided Energy Costs</t>
  </si>
  <si>
    <t>Utility Benefits: Avoided Generating Capacity Costs</t>
  </si>
  <si>
    <t>Utility Benefits: Avoided T&amp;D Capacity Costs</t>
  </si>
  <si>
    <t>Utility Benefits: Avoided T&amp;D Line Losses - Energy kWh</t>
  </si>
  <si>
    <t>Utility Benefits: Avoided T&amp;D Line Losses - Peak kW</t>
  </si>
  <si>
    <t>Utility Benefits: Avoided Ancillary Services</t>
  </si>
  <si>
    <t>Utility Benefits: Wholesale Energy Price Suppression Effects- Energy kWh</t>
  </si>
  <si>
    <t>Utility Benefits: Wholesale Energy Price Suppression Effects - Peak kW</t>
  </si>
  <si>
    <t>Utility Benefits: Avoided Costs of Complying with RPS</t>
  </si>
  <si>
    <t>Utility Benefits: Avoided Environmental Compliance Costs</t>
  </si>
  <si>
    <t>Utility Benefits: Avoided Bad Debt, Arrearages, etc.</t>
  </si>
  <si>
    <t>Utility Benefits: Reduced Risk / Fuel Diversity</t>
  </si>
  <si>
    <t>Utility Benefits: Increased Reliability and Resilience</t>
  </si>
  <si>
    <t>Participant Costs: Measure Costs (customer portion)</t>
  </si>
  <si>
    <t>Participant Costs: Financial Costs (customer portion)</t>
  </si>
  <si>
    <t>Participant Costs: Transaction Costs</t>
  </si>
  <si>
    <t>Participant Costs: Increased O&amp;M Costs</t>
  </si>
  <si>
    <t>Participant Costs: Increased Other Fuel Consumption</t>
  </si>
  <si>
    <t>Participant Costs: Increased Water Consumption</t>
  </si>
  <si>
    <t>Participant Benefits: Reduced Bills (often an avoided utility system costs)</t>
  </si>
  <si>
    <t>Participant Benefits: Reduced O&amp;M Costs</t>
  </si>
  <si>
    <t>Participant Benefits: Increased Comfort</t>
  </si>
  <si>
    <t>Participant Benefits: Increased Health &amp; Safety</t>
  </si>
  <si>
    <t>Participant Benefits: Increased Productivity</t>
  </si>
  <si>
    <t>Participant Benefits: Improved Aesthetics</t>
  </si>
  <si>
    <t>Participant Benefits: Property Improvements</t>
  </si>
  <si>
    <t>Participant Benefits: Reduced Other Fuel Consumption</t>
  </si>
  <si>
    <t>Participant Benefits: Reduced Water Consumption</t>
  </si>
  <si>
    <t>Participant Benefits: Additional Benefits for Low-Income Customers</t>
  </si>
  <si>
    <t>Participant Benefits: Avoided &amp; Deferred Equipment Replacement Costs</t>
  </si>
  <si>
    <t>Impact Name</t>
  </si>
  <si>
    <t>Category Name</t>
  </si>
  <si>
    <t>Combined Category/Impact for Drop Down</t>
  </si>
  <si>
    <t>Include in DropDown?</t>
  </si>
  <si>
    <t>Count on Policy Tab</t>
  </si>
  <si>
    <t>Policy_Inventory</t>
  </si>
  <si>
    <t>Instructions</t>
  </si>
  <si>
    <t>Non-monetized: Economic and Job Impacts</t>
  </si>
  <si>
    <t>Non-monetized: Other</t>
  </si>
  <si>
    <t>Non-monetized: Market Transformation</t>
  </si>
  <si>
    <t>EE</t>
  </si>
  <si>
    <t>DR</t>
  </si>
  <si>
    <t>Generation: Energy Generation</t>
  </si>
  <si>
    <t>Generation: Capacity</t>
  </si>
  <si>
    <t>Generation: Environmental Compliance</t>
  </si>
  <si>
    <t>Generation: RPS/CES Compliance</t>
  </si>
  <si>
    <t>Generation: Market Price Effects</t>
  </si>
  <si>
    <t>Generation: Ancillary Services</t>
  </si>
  <si>
    <t>Transmission: Capacity</t>
  </si>
  <si>
    <t>Transmission: System Losses</t>
  </si>
  <si>
    <t>Distribution: Capacity</t>
  </si>
  <si>
    <t>Distribution: System Losses</t>
  </si>
  <si>
    <t>Distribution: O&amp;M</t>
  </si>
  <si>
    <t>Distribution: Voltage</t>
  </si>
  <si>
    <t>General: Financial Incentives</t>
  </si>
  <si>
    <t>General: Program Administration Costs</t>
  </si>
  <si>
    <t>General: Utility Performance Incentives</t>
  </si>
  <si>
    <t>General: DG tariffs</t>
  </si>
  <si>
    <t>General: Credit and Collection Costs</t>
  </si>
  <si>
    <t>General: Risk</t>
  </si>
  <si>
    <t>General: Reliability</t>
  </si>
  <si>
    <t>General: Resilience</t>
  </si>
  <si>
    <t>DG</t>
  </si>
  <si>
    <t>DS</t>
  </si>
  <si>
    <t>Energy: Fuel &amp; Variable O&amp;M</t>
  </si>
  <si>
    <t>Energy: Capacity</t>
  </si>
  <si>
    <t>Energy: Environmental Compliance</t>
  </si>
  <si>
    <t>Energy: Market Price Effects</t>
  </si>
  <si>
    <t>Interconnection Fees</t>
  </si>
  <si>
    <t>Risk</t>
  </si>
  <si>
    <t>Reliability</t>
  </si>
  <si>
    <t>Resilience</t>
  </si>
  <si>
    <t>Electric Utility System Impacts</t>
  </si>
  <si>
    <t>Host Customer Impacts</t>
  </si>
  <si>
    <t>Resilience Impacts</t>
  </si>
  <si>
    <t>GhG Emissions Impacts</t>
  </si>
  <si>
    <t>Other Environmental Impacts</t>
  </si>
  <si>
    <t>Financial Incentives</t>
  </si>
  <si>
    <t>Utility Performance Incentives</t>
  </si>
  <si>
    <t>Other: Describe</t>
  </si>
  <si>
    <t>Non-Energy Impacts (Low Income)</t>
  </si>
  <si>
    <t>Measure Costs (Host)</t>
  </si>
  <si>
    <t>Gas Utility System Impacts</t>
  </si>
  <si>
    <t>General: DG Tariffs</t>
  </si>
  <si>
    <t>Yes</t>
  </si>
  <si>
    <t>No</t>
  </si>
  <si>
    <t>Partial</t>
  </si>
  <si>
    <t>Under Review</t>
  </si>
  <si>
    <t>Gray colored cells indicate impacts that are not relevant to the indicated DER type.</t>
  </si>
  <si>
    <r>
      <rPr>
        <b/>
        <sz val="14"/>
        <rFont val="Calibri"/>
        <family val="2"/>
        <scheme val="minor"/>
      </rPr>
      <t>In Column F</t>
    </r>
    <r>
      <rPr>
        <sz val="14"/>
        <rFont val="Calibri"/>
        <family val="2"/>
        <scheme val="minor"/>
      </rPr>
      <t>, indicate with Yes/No/Partial if the specific impact is currently included in cost-effectiveness testing in your jurisdiction.</t>
    </r>
  </si>
  <si>
    <t>Economic Development/ Jobs</t>
  </si>
  <si>
    <t>Non-Energy Impacts (non-LI)</t>
  </si>
  <si>
    <t>Transaction costs (Host)</t>
  </si>
  <si>
    <t>Relevance to DER(s)</t>
  </si>
  <si>
    <t>https://www.nationalenergyscreeningproject.org/national-standard-practice-manual/</t>
  </si>
  <si>
    <t>Jurisdictions may apply either a broad or narrow review of policies across the DERs (see NSPM for DERs Ch. 3, Step 4) and Multi-DER Primary Test tab.</t>
  </si>
  <si>
    <t>EV-BE</t>
  </si>
  <si>
    <t>Impact Category</t>
  </si>
  <si>
    <t xml:space="preserve">Specific Impact </t>
  </si>
  <si>
    <t>Primary Test</t>
  </si>
  <si>
    <t>Illustrative Policy 1: Renewable Energy Standard</t>
  </si>
  <si>
    <t>Statute refers to specific renewables: DG and DS.</t>
  </si>
  <si>
    <t>DG, DS</t>
  </si>
  <si>
    <t>Illustrative Policy 2: Energy Efficiency and Demand Response Programs</t>
  </si>
  <si>
    <t>Statute refers specifically to EE and DR.</t>
  </si>
  <si>
    <t>EE, DR</t>
  </si>
  <si>
    <t>Illustrative Policy 3: Clean Energy Act</t>
  </si>
  <si>
    <t>Statute applies across all DERs.</t>
  </si>
  <si>
    <t>EE Specific Impacts</t>
  </si>
  <si>
    <t xml:space="preserve">Is the Impact Category relevant to DR based on at least one of the policies in the Policy Inventory tab? </t>
  </si>
  <si>
    <t>DG Specific Impacts</t>
  </si>
  <si>
    <t xml:space="preserve">Is the Impact Category relevant to DG based on at least one of the policies in the Policy Inventory tab? </t>
  </si>
  <si>
    <t>DR Specific Impacts</t>
  </si>
  <si>
    <t>DS Specific Impacts</t>
  </si>
  <si>
    <t xml:space="preserve">Is the Impact Category relevant to DS based on at least one of the policies in the Policy Inventory tab? </t>
  </si>
  <si>
    <t>EV-BE Specific Impacts</t>
  </si>
  <si>
    <t xml:space="preserve">Is the Impact Category relevant to EV-BE based on at least one of the policies in the Policy Inventory tab? </t>
  </si>
  <si>
    <t>Policy, Statute or Decision</t>
  </si>
  <si>
    <r>
      <rPr>
        <b/>
        <sz val="14"/>
        <rFont val="Calibri"/>
        <family val="2"/>
        <scheme val="minor"/>
      </rPr>
      <t>In Column H</t>
    </r>
    <r>
      <rPr>
        <sz val="14"/>
        <rFont val="Calibri"/>
        <family val="2"/>
        <scheme val="minor"/>
      </rPr>
      <t xml:space="preserve">, indicate approach used to determine impact value (e.g. monetized, proxy, qualitative). Place notes in </t>
    </r>
    <r>
      <rPr>
        <b/>
        <sz val="14"/>
        <rFont val="Calibri"/>
        <family val="2"/>
        <scheme val="minor"/>
      </rPr>
      <t>Column I</t>
    </r>
    <r>
      <rPr>
        <sz val="14"/>
        <rFont val="Calibri"/>
        <family val="2"/>
        <scheme val="minor"/>
      </rPr>
      <t>.</t>
    </r>
  </si>
  <si>
    <t>Secondary Test</t>
  </si>
  <si>
    <t>TABS/WORKSHEETS IN THIS WORKBOOK</t>
  </si>
  <si>
    <t>[DERx] _Impacts</t>
  </si>
  <si>
    <t>Multi-DER_Impacts</t>
  </si>
  <si>
    <t>Use this tab to catalog applicable policies that support DER investments in your jurisdiction and determine their relevance to specific cost and benefit impacts for each DER. The Policy_Inventory information feeds into the DERx_Impacts tabs.</t>
  </si>
  <si>
    <t>Monetized-Study</t>
  </si>
  <si>
    <t>Monetized-Adder/Proxy</t>
  </si>
  <si>
    <t xml:space="preserve">The template tables can be used to apply the NSPM multi-step process below to develop a jurisdiction's primary test. </t>
  </si>
  <si>
    <t>Credit and Collection Costs</t>
  </si>
  <si>
    <t xml:space="preserve">Resilience </t>
  </si>
  <si>
    <t xml:space="preserve">Public Health </t>
  </si>
  <si>
    <t>Definitions of Impacts</t>
  </si>
  <si>
    <t>Table 4-1:</t>
  </si>
  <si>
    <t>Table 4-2:</t>
  </si>
  <si>
    <t>Table 4-3:</t>
  </si>
  <si>
    <t>Table 4-5:</t>
  </si>
  <si>
    <t>Table 4-6:</t>
  </si>
  <si>
    <t>Greenhouse Gases</t>
  </si>
  <si>
    <t>Economic Development and Jobs</t>
  </si>
  <si>
    <t>Energy Security</t>
  </si>
  <si>
    <t>Public Health</t>
  </si>
  <si>
    <t>Societal Impacts</t>
  </si>
  <si>
    <t xml:space="preserve">Energy Security </t>
  </si>
  <si>
    <t>Potential DER Benefits and Costs: Electric Utility System</t>
  </si>
  <si>
    <t>Potential Benefits and Costs of DERs: Gas Utility or Other Fuel Impacts</t>
  </si>
  <si>
    <t>Potential DER Benefits and Costs: Host Customer</t>
  </si>
  <si>
    <t>Potential Host Customer Non-Energy Impacts</t>
  </si>
  <si>
    <t>Potential Benefits and Costs of DERs: Societal</t>
  </si>
  <si>
    <t>DATE:  September 22, 2020</t>
  </si>
  <si>
    <t xml:space="preserve">DATE:  September 22, 2020 </t>
  </si>
  <si>
    <t xml:space="preserve">Host Customer Impacts </t>
  </si>
  <si>
    <t>Greenhouse Gas Emissions</t>
  </si>
  <si>
    <t xml:space="preserve">Impact Category </t>
  </si>
  <si>
    <t xml:space="preserve">Electric Utility System </t>
  </si>
  <si>
    <t xml:space="preserve">Gas Utility System </t>
  </si>
  <si>
    <t>Address cross-cutting issues (locational, temporal, interactive); notes on whether an impact is net benefit or cost for specific DERs, etc.</t>
  </si>
  <si>
    <t>Benefit</t>
  </si>
  <si>
    <t xml:space="preserve">Cost </t>
  </si>
  <si>
    <r>
      <rPr>
        <b/>
        <sz val="14"/>
        <rFont val="Calibri"/>
        <family val="2"/>
        <scheme val="minor"/>
      </rPr>
      <t>In Column G</t>
    </r>
    <r>
      <rPr>
        <sz val="14"/>
        <rFont val="Calibri"/>
        <family val="2"/>
        <scheme val="minor"/>
      </rPr>
      <t xml:space="preserve">, determine whether or not the impact is considered a benefit or cost based on the specific use case. </t>
    </r>
  </si>
  <si>
    <t>Cost</t>
  </si>
  <si>
    <t>Other Fuel</t>
  </si>
  <si>
    <r>
      <rPr>
        <b/>
        <sz val="14"/>
        <rFont val="Calibri"/>
        <family val="2"/>
        <scheme val="minor"/>
      </rPr>
      <t>In Column G,</t>
    </r>
    <r>
      <rPr>
        <b/>
        <i/>
        <sz val="14"/>
        <rFont val="Calibri"/>
        <family val="2"/>
        <scheme val="minor"/>
      </rPr>
      <t xml:space="preserve"> </t>
    </r>
    <r>
      <rPr>
        <sz val="14"/>
        <rFont val="Calibri"/>
        <family val="2"/>
        <scheme val="minor"/>
      </rPr>
      <t xml:space="preserve"> indicate whether or not the impact is a benefit or cost based on the specific use case. </t>
    </r>
  </si>
  <si>
    <t xml:space="preserve">Gas Utility System  </t>
  </si>
  <si>
    <t>Electric Utility System</t>
  </si>
  <si>
    <t>Gas Utility System</t>
  </si>
  <si>
    <r>
      <rPr>
        <b/>
        <sz val="14"/>
        <rFont val="Calibri"/>
        <family val="2"/>
        <scheme val="minor"/>
      </rPr>
      <t>In Column G</t>
    </r>
    <r>
      <rPr>
        <sz val="14"/>
        <rFont val="Calibri"/>
        <family val="2"/>
        <scheme val="minor"/>
      </rPr>
      <t xml:space="preserve">, Indicate whether the impact is a benefit or cost based on the specific use case. </t>
    </r>
  </si>
  <si>
    <r>
      <rPr>
        <b/>
        <sz val="14"/>
        <rFont val="Calibri"/>
        <family val="2"/>
        <scheme val="minor"/>
      </rPr>
      <t>In Column G</t>
    </r>
    <r>
      <rPr>
        <sz val="14"/>
        <rFont val="Calibri"/>
        <family val="2"/>
        <scheme val="minor"/>
      </rPr>
      <t>, indicate whether impact is a benefit or cost based on specific use case.</t>
    </r>
  </si>
  <si>
    <t>Yes for all DERs</t>
  </si>
  <si>
    <t>No for all DERs</t>
  </si>
  <si>
    <r>
      <t xml:space="preserve">Is the impact accounted for in current DER BCA/Valuation? </t>
    </r>
    <r>
      <rPr>
        <b/>
        <i/>
        <sz val="14"/>
        <color theme="1"/>
        <rFont val="Calibri"/>
        <family val="2"/>
        <scheme val="minor"/>
      </rPr>
      <t>(from DERx_Impacts tabs)</t>
    </r>
  </si>
  <si>
    <r>
      <rPr>
        <b/>
        <sz val="14"/>
        <rFont val="Calibri"/>
        <family val="2"/>
        <scheme val="minor"/>
      </rPr>
      <t xml:space="preserve">Columns E-I </t>
    </r>
    <r>
      <rPr>
        <sz val="14"/>
        <rFont val="Calibri"/>
        <family val="2"/>
        <scheme val="minor"/>
      </rPr>
      <t xml:space="preserve">summarize if any NSPM category (e.g., utility impacts) was identified in that DERx_Impacts tab (column E) as relevant to that test.  </t>
    </r>
  </si>
  <si>
    <t>Is the impact relevant to the DER based on at least one of the policies in the Policy Inventory tab?</t>
  </si>
  <si>
    <t>Inconsistent</t>
  </si>
  <si>
    <r>
      <rPr>
        <b/>
        <sz val="14"/>
        <rFont val="Calibri"/>
        <family val="2"/>
        <scheme val="minor"/>
      </rPr>
      <t xml:space="preserve">Column E </t>
    </r>
    <r>
      <rPr>
        <sz val="14"/>
        <rFont val="Calibri"/>
        <family val="2"/>
        <scheme val="minor"/>
      </rPr>
      <t xml:space="preserve">summarizes if any NSPM for DERs category (e.g., electric utility system impacts) was identified in the Policy Inventory tab (columns D-Q). In cases where the Policy Inventory does not identify a relevant impact category, you can override the link and input the correct information. </t>
    </r>
  </si>
  <si>
    <r>
      <t xml:space="preserve">Is the impact a benefit or cost (depending on use case)? </t>
    </r>
    <r>
      <rPr>
        <sz val="14"/>
        <color theme="1"/>
        <rFont val="Calibri"/>
        <family val="2"/>
        <scheme val="minor"/>
      </rPr>
      <t>(Select an option)</t>
    </r>
  </si>
  <si>
    <r>
      <t xml:space="preserve">Is the specific impact accounted for in current BCA? </t>
    </r>
    <r>
      <rPr>
        <sz val="14"/>
        <color theme="1"/>
        <rFont val="Calibri"/>
        <family val="2"/>
        <scheme val="minor"/>
      </rPr>
      <t>(Select Yes/No/Partial)</t>
    </r>
  </si>
  <si>
    <r>
      <t xml:space="preserve">What approach is used to determine impact value? </t>
    </r>
    <r>
      <rPr>
        <sz val="14"/>
        <color theme="1"/>
        <rFont val="Calibri"/>
        <family val="2"/>
        <scheme val="minor"/>
      </rPr>
      <t>(Select an option)</t>
    </r>
  </si>
  <si>
    <r>
      <rPr>
        <b/>
        <sz val="14"/>
        <rFont val="Calibri"/>
        <family val="2"/>
        <scheme val="minor"/>
      </rPr>
      <t>In Column G</t>
    </r>
    <r>
      <rPr>
        <sz val="14"/>
        <rFont val="Calibri"/>
        <family val="2"/>
        <scheme val="minor"/>
      </rPr>
      <t xml:space="preserve">, indicate whether impact is a benefit or cost (or net benefit/cost) based on the specific use case. </t>
    </r>
  </si>
  <si>
    <r>
      <t xml:space="preserve">Include Impact? </t>
    </r>
    <r>
      <rPr>
        <sz val="14"/>
        <rFont val="Calibri"/>
        <family val="2"/>
        <scheme val="minor"/>
      </rPr>
      <t>(Select option)</t>
    </r>
  </si>
  <si>
    <t>JURISDICTION'S APPLICABLE POLICIES
(See Step 1 in NSPM for DERs - Ch 3)</t>
  </si>
  <si>
    <r>
      <t xml:space="preserve">Use </t>
    </r>
    <r>
      <rPr>
        <b/>
        <sz val="14"/>
        <rFont val="Calibri"/>
        <family val="2"/>
        <scheme val="minor"/>
      </rPr>
      <t>Column P</t>
    </r>
    <r>
      <rPr>
        <sz val="14"/>
        <rFont val="Calibri"/>
        <family val="2"/>
        <scheme val="minor"/>
      </rPr>
      <t xml:space="preserve"> to note any specific interpretation of the statute language. Note that the full host of utility systems impacts are typically relevant, while non-energy and other energy impacts are typically informed by policies.</t>
    </r>
  </si>
  <si>
    <t>Purpose/Other Key Information                                                         (e.g., cite language from specific policy)</t>
  </si>
  <si>
    <r>
      <rPr>
        <b/>
        <sz val="18"/>
        <color theme="1"/>
        <rFont val="Calibri"/>
        <family val="2"/>
        <scheme val="minor"/>
      </rPr>
      <t>Impact Categories Relevant to the Policy</t>
    </r>
    <r>
      <rPr>
        <sz val="14"/>
        <color theme="1"/>
        <rFont val="Calibri"/>
        <family val="2"/>
        <scheme val="minor"/>
      </rPr>
      <t xml:space="preserve">
(Select those that apply: </t>
    </r>
    <r>
      <rPr>
        <b/>
        <sz val="14"/>
        <color theme="1"/>
        <rFont val="Calibri"/>
        <family val="2"/>
        <scheme val="minor"/>
      </rPr>
      <t>EE</t>
    </r>
    <r>
      <rPr>
        <sz val="14"/>
        <color theme="1"/>
        <rFont val="Calibri"/>
        <family val="2"/>
        <scheme val="minor"/>
      </rPr>
      <t xml:space="preserve"> = Energy Efficiency, </t>
    </r>
    <r>
      <rPr>
        <b/>
        <sz val="14"/>
        <color theme="1"/>
        <rFont val="Calibri"/>
        <family val="2"/>
        <scheme val="minor"/>
      </rPr>
      <t>DR =</t>
    </r>
    <r>
      <rPr>
        <sz val="14"/>
        <color theme="1"/>
        <rFont val="Calibri"/>
        <family val="2"/>
        <scheme val="minor"/>
      </rPr>
      <t xml:space="preserve"> Demand Response, </t>
    </r>
    <r>
      <rPr>
        <b/>
        <sz val="14"/>
        <color theme="1"/>
        <rFont val="Calibri"/>
        <family val="2"/>
        <scheme val="minor"/>
      </rPr>
      <t>DG</t>
    </r>
    <r>
      <rPr>
        <sz val="14"/>
        <color theme="1"/>
        <rFont val="Calibri"/>
        <family val="2"/>
        <scheme val="minor"/>
      </rPr>
      <t xml:space="preserve"> = Distibuted Generation, </t>
    </r>
    <r>
      <rPr>
        <b/>
        <sz val="14"/>
        <color theme="1"/>
        <rFont val="Calibri"/>
        <family val="2"/>
        <scheme val="minor"/>
      </rPr>
      <t>DS</t>
    </r>
    <r>
      <rPr>
        <sz val="14"/>
        <color theme="1"/>
        <rFont val="Calibri"/>
        <family val="2"/>
        <scheme val="minor"/>
      </rPr>
      <t xml:space="preserve"> = Distributed Storage, </t>
    </r>
    <r>
      <rPr>
        <b/>
        <sz val="14"/>
        <color theme="1"/>
        <rFont val="Calibri"/>
        <family val="2"/>
        <scheme val="minor"/>
      </rPr>
      <t>EV</t>
    </r>
    <r>
      <rPr>
        <sz val="14"/>
        <color theme="1"/>
        <rFont val="Calibri"/>
        <family val="2"/>
        <scheme val="minor"/>
      </rPr>
      <t xml:space="preserve"> = Electric Vehicals, </t>
    </r>
    <r>
      <rPr>
        <b/>
        <sz val="14"/>
        <color theme="1"/>
        <rFont val="Calibri"/>
        <family val="2"/>
        <scheme val="minor"/>
      </rPr>
      <t>BE</t>
    </r>
    <r>
      <rPr>
        <sz val="14"/>
        <color theme="1"/>
        <rFont val="Calibri"/>
        <family val="2"/>
        <scheme val="minor"/>
      </rPr>
      <t xml:space="preserve"> = Building Electrification, or </t>
    </r>
    <r>
      <rPr>
        <b/>
        <sz val="14"/>
        <color theme="1"/>
        <rFont val="Calibri"/>
        <family val="2"/>
        <scheme val="minor"/>
      </rPr>
      <t>All</t>
    </r>
    <r>
      <rPr>
        <sz val="14"/>
        <color theme="1"/>
        <rFont val="Calibri"/>
        <family val="2"/>
        <scheme val="minor"/>
      </rPr>
      <t xml:space="preserve"> = all DER types)</t>
    </r>
  </si>
  <si>
    <t>NOTES</t>
  </si>
  <si>
    <r>
      <t xml:space="preserve">Use this tab to catalog relevant policies in your jurisdiction to determine which impact categories to account for in your primary BCA test.  </t>
    </r>
    <r>
      <rPr>
        <b/>
        <sz val="14"/>
        <rFont val="Calibri"/>
        <family val="2"/>
        <scheme val="minor"/>
      </rPr>
      <t>See Step 1 of the NSPM for DERs</t>
    </r>
    <r>
      <rPr>
        <sz val="14"/>
        <rFont val="Calibri"/>
        <family val="2"/>
        <scheme val="minor"/>
      </rPr>
      <t xml:space="preserve"> </t>
    </r>
    <r>
      <rPr>
        <b/>
        <sz val="14"/>
        <rFont val="Calibri"/>
        <family val="2"/>
        <scheme val="minor"/>
      </rPr>
      <t>(Ch 3)</t>
    </r>
    <r>
      <rPr>
        <sz val="14"/>
        <rFont val="Calibri"/>
        <family val="2"/>
        <scheme val="minor"/>
      </rPr>
      <t>. For definitions of the Impact Categories, see Definitions tab.</t>
    </r>
  </si>
  <si>
    <t>Light Blue Shading:  User fills in cell (options can be overridden)</t>
  </si>
  <si>
    <t xml:space="preserve">Notes, Considerations, Next Steps </t>
  </si>
  <si>
    <t>Monetized- Study</t>
  </si>
  <si>
    <t>Monetized-Adder-Proxy</t>
  </si>
  <si>
    <t>Qualitative</t>
  </si>
  <si>
    <t xml:space="preserve">Use this tab to compare relevant EE impacts (as identified and linked to the Policy Inventory tab) to impacts currently accounted for in BCA.  See Ch 6 of NSPM for DERs for details on EE impacts.  For definitions, see Definitions tab or Ch 4 of the NSPM.  </t>
  </si>
  <si>
    <t xml:space="preserve">Use this tab to compare relevant DR impacts (as identified and linked to the Policy Inventory tab) to impacts currently accounted for in BCA.  See Ch 7 of NSPM for DERs for details on DR impacts.  For definitions, see Definitions tab or Ch 4 of the NSPM.  </t>
  </si>
  <si>
    <t xml:space="preserve">Use this tab to compare relevant DG impacts (as identified and linked to the Policy Inventory tab) to impacts currently accounted for in BCA.  See Ch 8 of NSPM for DERs for details on DG impacts.  For definitions, see Definitions tab or Ch 4 of the NSPM.  </t>
  </si>
  <si>
    <t xml:space="preserve">Use this tab to compare relevant DS impacts (as identified and linked to the Policy Inventory tab) to impacts currently accounted for in BCA.  See Ch 9 of NSPM for DERs for details on DS impacts.  For definitions, see Definitions tab or Ch 4 of the NSPM.  </t>
  </si>
  <si>
    <t xml:space="preserve">Use this tab to compare relevant EV-BE impacts (as identified and linked to the Policy Inventory tab) to impacts currently accounted for in BCA.  See Ch 10 of NSPM for DERs for details on Electrification impacts.  For definitions, see Definitions tab or Ch 4 of the NSPM.  </t>
  </si>
  <si>
    <t>Key terms and concepts as defined in the National Standard Practice Manual for DERs. (Chapter 4 and Glossary)</t>
  </si>
  <si>
    <t>Use these tabs to identify which impacts should be used in the DER's primary test based on the Policy Inventory and compare with which impacts are currently used in practice for each DER in the jurisdiction. Relevant impact categories are auto-filled from the Policy Inventory worksheet. The DERx_Impacts tabs then feed into the Multi-DER_Impacts tab. (See Ch 6-10 for DER specific chapters in NSPM for DERs)</t>
  </si>
  <si>
    <t>Use this tab to reconcile the impacts relevant to each individual DER type cost-effectiveness test. This process will help identify the impacts to include in your multi-DER Jurisdiction-Specific Test. In cases where policies may not be consistent across DERs, users can apply a broad or narrow interpretation of the policies to inform the jurisidictions primary and any secondary tests.  Refer to Ch 11-13 of the NSPM for DERs for additional guidance on BCA for multi-DERs.</t>
  </si>
  <si>
    <t>Welcome to the National Standard Practice Manual (NSPM) template tables. Developed by the National Energy Screening Project (NESP), these tables can help support jurisdictions in applying the NSPM framework and multi-step process to develop their primary Jurisdiction-Specific Test. See Ch 1-3 of the NSPM for DERs. The tables can help guide jurisdiction efforts to take inventory of applicable policies and identify associated relevant impacts, and to compare these to current cost-effectiveness testing practices.</t>
  </si>
  <si>
    <t>Green Shading = info carries over from previous tab or is autofilled</t>
  </si>
  <si>
    <r>
      <rPr>
        <b/>
        <sz val="14"/>
        <rFont val="Calibri"/>
        <family val="2"/>
        <scheme val="minor"/>
      </rPr>
      <t xml:space="preserve">Columns L-P </t>
    </r>
    <r>
      <rPr>
        <sz val="14"/>
        <rFont val="Calibri"/>
        <family val="2"/>
        <scheme val="minor"/>
      </rPr>
      <t>are automatically populated based on DERx_Impacts tabs to identify impacts currently accounted for in that resource's valuation.</t>
    </r>
  </si>
  <si>
    <r>
      <t xml:space="preserve">In </t>
    </r>
    <r>
      <rPr>
        <b/>
        <sz val="14"/>
        <rFont val="Calibri"/>
        <family val="2"/>
        <scheme val="minor"/>
      </rPr>
      <t>Column R</t>
    </r>
    <r>
      <rPr>
        <sz val="14"/>
        <rFont val="Calibri"/>
        <family val="2"/>
        <scheme val="minor"/>
      </rPr>
      <t>, indicate whether or not each impact should be included in a Secondary Test.</t>
    </r>
  </si>
  <si>
    <t xml:space="preserve">Distribution : Voltage </t>
  </si>
  <si>
    <r>
      <rPr>
        <b/>
        <sz val="14"/>
        <rFont val="Calibri"/>
        <family val="2"/>
        <scheme val="minor"/>
      </rPr>
      <t>In Column Q</t>
    </r>
    <r>
      <rPr>
        <sz val="14"/>
        <rFont val="Calibri"/>
        <family val="2"/>
        <scheme val="minor"/>
      </rPr>
      <t xml:space="preserve">, indicate whether the impact will be accounted for in a new/revised Primary Test based on info in Columns J-P. Users can decide Yes/No/Under Review. For more information on reconciling discrepancies across DERs in a multi-DER test, see Section 3.5 in the NSPM for DERs. </t>
    </r>
  </si>
  <si>
    <r>
      <rPr>
        <b/>
        <sz val="14"/>
        <rFont val="Calibri"/>
        <family val="2"/>
        <scheme val="minor"/>
      </rPr>
      <t xml:space="preserve">Columns K </t>
    </r>
    <r>
      <rPr>
        <sz val="14"/>
        <rFont val="Calibri"/>
        <family val="2"/>
        <scheme val="minor"/>
      </rPr>
      <t xml:space="preserve">autofills 'Consistent' when an impact is relevant for all DERs. If there is inconsistency across policies, jurisdiction will need to decide whether to apply the broadest or narrowest interpretation of the policies.  </t>
    </r>
  </si>
  <si>
    <r>
      <rPr>
        <b/>
        <sz val="14"/>
        <rFont val="Calibri"/>
        <family val="2"/>
        <scheme val="minor"/>
      </rPr>
      <t>Column J</t>
    </r>
    <r>
      <rPr>
        <sz val="14"/>
        <rFont val="Calibri"/>
        <family val="2"/>
        <scheme val="minor"/>
      </rPr>
      <t xml:space="preserve"> autofills any discrepancies in whether an impact is relevant to a policy (from Policy Inventory tab) across the DER types. If an impact is relevant only to some DER types, this will be highlighted as: </t>
    </r>
  </si>
  <si>
    <t>Below are key terms and concepts referenced throughout the database, as defined in Ch 4 of the National Standard Practice Manual:</t>
  </si>
  <si>
    <t>Host Customer Impacts (non-low Income)</t>
  </si>
  <si>
    <t>DG,DS</t>
  </si>
  <si>
    <t>This statute sets forth provisions for ratepayer funded EE and DR investments through electric-utility sponsored programs. The law states that cost-effective energy savings should be procured systematically and aggressively to reduce utility costs for businesses and residents, improve the competitiveness and profitability of businesses, increase affordability of electricity and other fuel costs to low- to moderate income customers, reduce the economic burden of fuel imports, and reduce emissions that cause climate change.</t>
  </si>
  <si>
    <t xml:space="preserve">This policy defines renewable energy resources -- including DG and DS -- with the purpose to facilitate the development of new renewable energy resources to supply electricity to customers in the jurisdiction, to stabilize long-term energy prices, enhance air quality, reduce GHG emissions, create clean energy jobs, and provide public health benefits to the state's citizens. </t>
  </si>
  <si>
    <t>Stabilize long-term energy prices is associated with reducing risk which is part of electric utility system impacts; relevant to reducing GHG emissions, enhancing environmental quality and creating jobs in the clean energy sector.  Host customers impacts not identified and considered not relevant for this policy.</t>
  </si>
  <si>
    <t>This policy support public investments in clean energy resources, including all DERs, with the goal of providing: equitable distribution of energy and non-energy benefits to participants, including reduction of burdens to vulnerable populations and highly impacted communities; short-term and long-term public health and environmental benefits; and increase resilience to customers and the whole electric utility system.</t>
  </si>
  <si>
    <t>Reduce 'economic burden of fuel imports' supports economic development but also interpreted here to reflect increased fuel security.  Increase competitiveness and profitability of businesses is considered a host customer benefit.</t>
  </si>
  <si>
    <t xml:space="preserve">Non-energy benefits interpreted to apply to both non-low income and low-income host customers. </t>
  </si>
  <si>
    <r>
      <t>Is the Impact Category relevant to EE based on</t>
    </r>
    <r>
      <rPr>
        <b/>
        <i/>
        <sz val="14"/>
        <rFont val="Calibri"/>
        <family val="2"/>
        <scheme val="minor"/>
      </rPr>
      <t xml:space="preserve"> at least one </t>
    </r>
    <r>
      <rPr>
        <b/>
        <sz val="14"/>
        <rFont val="Calibri"/>
        <family val="2"/>
        <scheme val="minor"/>
      </rPr>
      <t xml:space="preserve">of the policies (broad interpretation) in the Policy Inventory tab? </t>
    </r>
  </si>
  <si>
    <t xml:space="preserve">Is the impact relevant for all DERs (Yes) or is relevance Inconsistent across some of the DERs? </t>
  </si>
  <si>
    <t>Light Blue Shading: User fills in cell (options can be overridden)</t>
  </si>
  <si>
    <r>
      <t xml:space="preserve">Articulate relevant policies where for each policy, provide a description, purpose and other key information in </t>
    </r>
    <r>
      <rPr>
        <b/>
        <sz val="14"/>
        <rFont val="Calibri"/>
        <family val="2"/>
        <scheme val="minor"/>
      </rPr>
      <t>Columns A-C</t>
    </r>
    <r>
      <rPr>
        <sz val="14"/>
        <rFont val="Calibri"/>
        <family val="2"/>
        <scheme val="minor"/>
      </rPr>
      <t xml:space="preserve">. </t>
    </r>
  </si>
  <si>
    <r>
      <t xml:space="preserve">To align the policies with impact categories, indicate if the policy articulates the relevance of one or more of the impact categories for each DER in </t>
    </r>
    <r>
      <rPr>
        <b/>
        <sz val="14"/>
        <rFont val="Calibri"/>
        <family val="2"/>
        <scheme val="minor"/>
      </rPr>
      <t>Columns D-O</t>
    </r>
    <r>
      <rPr>
        <sz val="14"/>
        <rFont val="Calibri"/>
        <family val="2"/>
        <scheme val="minor"/>
      </rPr>
      <t xml:space="preserve"> by writing the code(s) for each DER relevant to each policy as follows: Energy Efficiency (EE), Demand Response (DR), Distributed Generation (DG), Distributed Storage (DS), Electric Vehicles (EV), Building Electrification (BE), or all DERs (all).  </t>
    </r>
    <r>
      <rPr>
        <b/>
        <sz val="14"/>
        <rFont val="Calibri"/>
        <family val="2"/>
        <scheme val="minor"/>
      </rPr>
      <t>NOTE</t>
    </r>
    <r>
      <rPr>
        <sz val="14"/>
        <rFont val="Calibri"/>
        <family val="2"/>
        <scheme val="minor"/>
      </rPr>
      <t>:  Columns marked with each DER will carry over to each relevant DERx_Impact tab (e.g., 'EE_Impacts') in column E.</t>
    </r>
  </si>
  <si>
    <t>EE, DR, DG, DS, EV, BE</t>
  </si>
  <si>
    <r>
      <rPr>
        <i/>
        <sz val="11"/>
        <color theme="4"/>
        <rFont val="Helvetica"/>
      </rPr>
      <t>Feel free to make this workbook your own by deleting the example policies and adding your own, adding rows, columns, details, removing formulae, changing formatting, adding links, etc.</t>
    </r>
    <r>
      <rPr>
        <sz val="11"/>
        <rFont val="Helvetica"/>
      </rPr>
      <t xml:space="preserve"> If you have any questions, please contact NSPM@nationalenergyscreeningproject.org.  For more details on the NSPM, see https://nationalenergyscreeningproject.org/national-standard-practice-manual/.</t>
    </r>
    <r>
      <rPr>
        <sz val="11"/>
        <color rgb="FFFF0000"/>
        <rFont val="Helvetica"/>
      </rPr>
      <t xml:space="preserve">  </t>
    </r>
  </si>
  <si>
    <r>
      <t xml:space="preserve">Where there is inconsistency in the impact (yellow highlight), indicate whether to use the </t>
    </r>
    <r>
      <rPr>
        <b/>
        <i/>
        <sz val="14"/>
        <rFont val="Calibri"/>
        <family val="2"/>
        <scheme val="minor"/>
      </rPr>
      <t>Broadest</t>
    </r>
    <r>
      <rPr>
        <b/>
        <sz val="14"/>
        <rFont val="Calibri"/>
        <family val="2"/>
        <scheme val="minor"/>
      </rPr>
      <t xml:space="preserve"> or </t>
    </r>
    <r>
      <rPr>
        <b/>
        <i/>
        <sz val="14"/>
        <rFont val="Calibri"/>
        <family val="2"/>
        <scheme val="minor"/>
      </rPr>
      <t>Narrowest</t>
    </r>
    <r>
      <rPr>
        <b/>
        <sz val="14"/>
        <rFont val="Calibri"/>
        <family val="2"/>
        <scheme val="minor"/>
      </rPr>
      <t xml:space="preserve"> interpretation of policies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</si>
</sst>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8" x14ac:knownFonts="1">
    <font>
      <sz val="11"/>
      <color theme="1"/>
      <name val="Calibri"/>
      <family val="2"/>
      <scheme val="minor"/>
    </font>
    <font>
      <sz val="10"/>
      <name val="Arial"/>
      <family val="2"/>
    </font>
    <font>
      <b/>
      <sz val="11"/>
      <color theme="1"/>
      <name val="Calibri"/>
      <family val="2"/>
      <scheme val="minor"/>
    </font>
    <font>
      <u/>
      <sz val="11"/>
      <color theme="10"/>
      <name val="Calibri"/>
      <family val="2"/>
      <scheme val="minor"/>
    </font>
    <font>
      <sz val="11"/>
      <color theme="1"/>
      <name val="Helvetica"/>
    </font>
    <font>
      <sz val="11"/>
      <color theme="0"/>
      <name val="Helvetica"/>
    </font>
    <font>
      <sz val="11"/>
      <color rgb="FFFF0000"/>
      <name val="Helvetica"/>
    </font>
    <font>
      <sz val="11"/>
      <name val="Helvetica"/>
    </font>
    <font>
      <i/>
      <sz val="11"/>
      <color theme="1"/>
      <name val="Calibri"/>
      <family val="2"/>
      <scheme val="minor"/>
    </font>
    <font>
      <sz val="11"/>
      <color theme="1"/>
      <name val="Arial"/>
      <family val="2"/>
    </font>
    <font>
      <sz val="11"/>
      <color rgb="FF000000"/>
      <name val="Arial"/>
      <family val="2"/>
    </font>
    <font>
      <sz val="12"/>
      <color theme="1"/>
      <name val="Calibri"/>
      <family val="2"/>
      <scheme val="minor"/>
    </font>
    <font>
      <b/>
      <i/>
      <sz val="18"/>
      <color theme="1"/>
      <name val="Calibri"/>
      <family val="2"/>
      <scheme val="minor"/>
    </font>
    <font>
      <sz val="10"/>
      <color theme="1"/>
      <name val="Calibri"/>
      <family val="2"/>
    </font>
    <font>
      <b/>
      <sz val="12"/>
      <color theme="0"/>
      <name val="Calibri"/>
      <family val="2"/>
    </font>
    <font>
      <b/>
      <sz val="11"/>
      <color theme="0"/>
      <name val="Calibri"/>
      <family val="2"/>
    </font>
    <font>
      <sz val="11"/>
      <color rgb="FFFF0000"/>
      <name val="Calibri"/>
      <family val="2"/>
    </font>
    <font>
      <sz val="10"/>
      <color rgb="FFFF0000"/>
      <name val="Calibri"/>
      <family val="2"/>
    </font>
    <font>
      <b/>
      <i/>
      <sz val="12"/>
      <color theme="1"/>
      <name val="Calibri"/>
      <family val="2"/>
    </font>
    <font>
      <b/>
      <i/>
      <sz val="11"/>
      <color theme="1"/>
      <name val="Calibri"/>
      <family val="2"/>
    </font>
    <font>
      <b/>
      <sz val="11"/>
      <color theme="0" tint="-0.34998626667073579"/>
      <name val="Calibri"/>
      <family val="2"/>
      <scheme val="minor"/>
    </font>
    <font>
      <sz val="11"/>
      <color theme="0" tint="-0.34998626667073579"/>
      <name val="Calibri"/>
      <family val="2"/>
      <scheme val="minor"/>
    </font>
    <font>
      <sz val="10"/>
      <color theme="0" tint="-4.9989318521683403E-2"/>
      <name val="Calibri"/>
      <family val="2"/>
      <scheme val="minor"/>
    </font>
    <font>
      <sz val="11"/>
      <color rgb="FFFF0000"/>
      <name val="Calibri"/>
      <family val="2"/>
      <scheme val="minor"/>
    </font>
    <font>
      <b/>
      <sz val="12"/>
      <color theme="0"/>
      <name val="Helvetica"/>
    </font>
    <font>
      <b/>
      <sz val="11"/>
      <color theme="0"/>
      <name val="Helvetica"/>
    </font>
    <font>
      <i/>
      <sz val="11"/>
      <color theme="1"/>
      <name val="Helvetica"/>
    </font>
    <font>
      <sz val="14"/>
      <color rgb="FF0070C0"/>
      <name val="Calibri"/>
      <family val="2"/>
      <scheme val="minor"/>
    </font>
    <font>
      <sz val="14"/>
      <color theme="1"/>
      <name val="Calibri"/>
      <family val="2"/>
      <scheme val="minor"/>
    </font>
    <font>
      <sz val="18"/>
      <color rgb="FFFF0000"/>
      <name val="Calibri"/>
      <family val="2"/>
      <scheme val="minor"/>
    </font>
    <font>
      <b/>
      <i/>
      <sz val="14"/>
      <color rgb="FFFF0000"/>
      <name val="Calibri"/>
      <family val="2"/>
      <scheme val="minor"/>
    </font>
    <font>
      <sz val="11"/>
      <name val="Calibri"/>
      <family val="2"/>
      <scheme val="minor"/>
    </font>
    <font>
      <b/>
      <sz val="20"/>
      <name val="Calibri"/>
      <family val="2"/>
      <scheme val="minor"/>
    </font>
    <font>
      <b/>
      <sz val="14"/>
      <color theme="1"/>
      <name val="Calibri"/>
      <family val="2"/>
      <scheme val="minor"/>
    </font>
    <font>
      <sz val="12"/>
      <name val="Calibri"/>
      <family val="2"/>
      <scheme val="minor"/>
    </font>
    <font>
      <sz val="11"/>
      <color rgb="FF5B6A7F"/>
      <name val="Calibri"/>
      <family val="2"/>
      <scheme val="minor"/>
    </font>
    <font>
      <sz val="20"/>
      <name val="Calibri"/>
      <family val="2"/>
      <scheme val="minor"/>
    </font>
    <font>
      <b/>
      <sz val="14"/>
      <name val="Calibri"/>
      <family val="2"/>
      <scheme val="minor"/>
    </font>
    <font>
      <sz val="14"/>
      <name val="Calibri"/>
      <family val="2"/>
      <scheme val="minor"/>
    </font>
    <font>
      <b/>
      <i/>
      <sz val="14"/>
      <name val="Calibri"/>
      <family val="2"/>
      <scheme val="minor"/>
    </font>
    <font>
      <i/>
      <sz val="15"/>
      <color theme="1"/>
      <name val="Calibri"/>
      <family val="2"/>
      <scheme val="minor"/>
    </font>
    <font>
      <b/>
      <sz val="18"/>
      <color theme="1"/>
      <name val="Calibri"/>
      <family val="2"/>
      <scheme val="minor"/>
    </font>
    <font>
      <b/>
      <sz val="22"/>
      <color rgb="FFFF0000"/>
      <name val="Calibri"/>
      <family val="2"/>
      <scheme val="minor"/>
    </font>
    <font>
      <sz val="22"/>
      <color rgb="FFFF0000"/>
      <name val="Calibri"/>
      <family val="2"/>
      <scheme val="minor"/>
    </font>
    <font>
      <b/>
      <sz val="14"/>
      <color rgb="FFFF0000"/>
      <name val="Calibri"/>
      <family val="2"/>
      <scheme val="minor"/>
    </font>
    <font>
      <sz val="9"/>
      <color indexed="81"/>
      <name val="Tahoma"/>
      <family val="2"/>
    </font>
    <font>
      <b/>
      <sz val="9"/>
      <color indexed="81"/>
      <name val="Tahoma"/>
      <family val="2"/>
    </font>
    <font>
      <sz val="14"/>
      <color theme="0"/>
      <name val="Calibri"/>
      <family val="2"/>
      <scheme val="minor"/>
    </font>
    <font>
      <i/>
      <sz val="11"/>
      <color theme="4"/>
      <name val="Helvetica"/>
    </font>
    <font>
      <sz val="12"/>
      <name val="Arial"/>
      <family val="2"/>
    </font>
    <font>
      <b/>
      <u/>
      <sz val="16"/>
      <name val="Helvetica"/>
    </font>
    <font>
      <sz val="12"/>
      <color rgb="FFFF0000"/>
      <name val="Calibri"/>
      <family val="2"/>
      <scheme val="minor"/>
    </font>
    <font>
      <sz val="10"/>
      <color theme="1"/>
      <name val="Calibri"/>
      <family val="2"/>
    </font>
    <font>
      <sz val="12"/>
      <color theme="1"/>
      <name val="Calibri"/>
      <family val="2"/>
    </font>
    <font>
      <b/>
      <i/>
      <sz val="18"/>
      <color theme="4"/>
      <name val="Calibri"/>
      <family val="2"/>
      <scheme val="minor"/>
    </font>
    <font>
      <sz val="11"/>
      <color theme="4"/>
      <name val="Calibri"/>
      <family val="2"/>
      <scheme val="minor"/>
    </font>
    <font>
      <b/>
      <sz val="11"/>
      <color theme="4"/>
      <name val="Calibri"/>
      <family val="2"/>
      <scheme val="minor"/>
    </font>
    <font>
      <b/>
      <sz val="14"/>
      <color theme="4"/>
      <name val="Calibri"/>
      <family val="2"/>
      <scheme val="minor"/>
    </font>
    <font>
      <sz val="18"/>
      <color theme="4"/>
      <name val="Calibri"/>
      <family val="2"/>
      <scheme val="minor"/>
    </font>
    <font>
      <sz val="16"/>
      <color theme="4"/>
      <name val="Calibri"/>
      <family val="2"/>
      <scheme val="minor"/>
    </font>
    <font>
      <i/>
      <sz val="12"/>
      <color theme="1"/>
      <name val="Calibri"/>
      <family val="2"/>
      <scheme val="minor"/>
    </font>
    <font>
      <b/>
      <i/>
      <sz val="14"/>
      <color theme="1"/>
      <name val="Calibri"/>
      <family val="2"/>
      <scheme val="minor"/>
    </font>
    <font>
      <sz val="14"/>
      <color theme="0" tint="-4.9989318521683403E-2"/>
      <name val="Calibri"/>
      <family val="2"/>
      <scheme val="minor"/>
    </font>
    <font>
      <b/>
      <sz val="18"/>
      <color theme="0"/>
      <name val="Calibri"/>
      <family val="2"/>
      <scheme val="minor"/>
    </font>
    <font>
      <b/>
      <sz val="20"/>
      <color theme="0"/>
      <name val="Calibri"/>
      <family val="2"/>
      <scheme val="minor"/>
    </font>
    <font>
      <sz val="13"/>
      <name val="Calibri"/>
      <family val="2"/>
      <scheme val="minor"/>
    </font>
    <font>
      <sz val="13"/>
      <color theme="1"/>
      <name val="Calibri"/>
      <family val="2"/>
      <scheme val="minor"/>
    </font>
    <font>
      <i/>
      <sz val="15"/>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035FAA"/>
        <bgColor indexed="64"/>
      </patternFill>
    </fill>
    <fill>
      <patternFill patternType="solid">
        <fgColor rgb="FFC2C851"/>
        <bgColor indexed="64"/>
      </patternFill>
    </fill>
    <fill>
      <patternFill patternType="solid">
        <fgColor rgb="FF5B6A7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rgb="FFFFFF00"/>
        <bgColor indexed="64"/>
      </patternFill>
    </fill>
    <fill>
      <patternFill patternType="solid">
        <fgColor theme="1" tint="0.499984740745262"/>
        <bgColor indexed="64"/>
      </patternFill>
    </fill>
  </fills>
  <borders count="59">
    <border>
      <left/>
      <right/>
      <top/>
      <bottom/>
      <diagonal/>
    </border>
    <border>
      <left style="medium">
        <color auto="1"/>
      </left>
      <right/>
      <top/>
      <bottom style="medium">
        <color auto="1"/>
      </bottom>
      <diagonal/>
    </border>
    <border>
      <left style="medium">
        <color auto="1"/>
      </left>
      <right/>
      <top style="medium">
        <color auto="1"/>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bottom/>
      <diagonal/>
    </border>
    <border>
      <left style="thin">
        <color auto="1"/>
      </left>
      <right style="thin">
        <color auto="1"/>
      </right>
      <top/>
      <bottom/>
      <diagonal/>
    </border>
    <border>
      <left style="thin">
        <color indexed="64"/>
      </left>
      <right/>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auto="1"/>
      </left>
      <right style="medium">
        <color indexed="64"/>
      </right>
      <top/>
      <bottom/>
      <diagonal/>
    </border>
    <border>
      <left style="medium">
        <color indexed="64"/>
      </left>
      <right style="thin">
        <color auto="1"/>
      </right>
      <top/>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right/>
      <top style="medium">
        <color auto="1"/>
      </top>
      <bottom style="thin">
        <color auto="1"/>
      </bottom>
      <diagonal/>
    </border>
    <border>
      <left/>
      <right/>
      <top/>
      <bottom style="thin">
        <color indexed="64"/>
      </bottom>
      <diagonal/>
    </border>
    <border>
      <left/>
      <right/>
      <top style="thin">
        <color auto="1"/>
      </top>
      <bottom style="medium">
        <color indexed="64"/>
      </bottom>
      <diagonal/>
    </border>
    <border>
      <left/>
      <right style="medium">
        <color auto="1"/>
      </right>
      <top style="medium">
        <color auto="1"/>
      </top>
      <bottom/>
      <diagonal/>
    </border>
    <border>
      <left style="medium">
        <color auto="1"/>
      </left>
      <right style="medium">
        <color auto="1"/>
      </right>
      <top style="thin">
        <color auto="1"/>
      </top>
      <bottom style="thin">
        <color auto="1"/>
      </bottom>
      <diagonal/>
    </border>
    <border>
      <left/>
      <right style="medium">
        <color indexed="64"/>
      </right>
      <top/>
      <bottom style="thin">
        <color indexed="64"/>
      </bottom>
      <diagonal/>
    </border>
    <border>
      <left style="medium">
        <color indexed="64"/>
      </left>
      <right/>
      <top style="thin">
        <color auto="1"/>
      </top>
      <bottom style="medium">
        <color indexed="64"/>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medium">
        <color auto="1"/>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top style="medium">
        <color indexed="64"/>
      </top>
      <bottom style="thin">
        <color auto="1"/>
      </bottom>
      <diagonal/>
    </border>
    <border>
      <left style="medium">
        <color indexed="64"/>
      </left>
      <right/>
      <top style="thin">
        <color auto="1"/>
      </top>
      <bottom/>
      <diagonal/>
    </border>
    <border>
      <left style="medium">
        <color indexed="64"/>
      </left>
      <right/>
      <top/>
      <bottom/>
      <diagonal/>
    </border>
    <border>
      <left/>
      <right/>
      <top style="medium">
        <color indexed="64"/>
      </top>
      <bottom/>
      <diagonal/>
    </border>
    <border>
      <left/>
      <right/>
      <top/>
      <bottom style="medium">
        <color indexed="64"/>
      </bottom>
      <diagonal/>
    </border>
    <border>
      <left/>
      <right style="medium">
        <color indexed="64"/>
      </right>
      <top/>
      <bottom/>
      <diagonal/>
    </border>
    <border>
      <left/>
      <right style="thin">
        <color indexed="64"/>
      </right>
      <top/>
      <bottom/>
      <diagonal/>
    </border>
    <border>
      <left/>
      <right style="medium">
        <color indexed="64"/>
      </right>
      <top style="thin">
        <color auto="1"/>
      </top>
      <bottom/>
      <diagonal/>
    </border>
    <border>
      <left/>
      <right/>
      <top style="thin">
        <color auto="1"/>
      </top>
      <bottom/>
      <diagonal/>
    </border>
    <border>
      <left style="medium">
        <color indexed="64"/>
      </left>
      <right style="thin">
        <color auto="1"/>
      </right>
      <top style="thin">
        <color auto="1"/>
      </top>
      <bottom/>
      <diagonal/>
    </border>
    <border>
      <left style="medium">
        <color indexed="64"/>
      </left>
      <right/>
      <top/>
      <bottom style="thin">
        <color auto="1"/>
      </bottom>
      <diagonal/>
    </border>
  </borders>
  <cellStyleXfs count="6">
    <xf numFmtId="0" fontId="0"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cellStyleXfs>
  <cellXfs count="432">
    <xf numFmtId="0" fontId="0" fillId="0" borderId="0" xfId="0"/>
    <xf numFmtId="0" fontId="4" fillId="0" borderId="0" xfId="0" applyFont="1"/>
    <xf numFmtId="0" fontId="8" fillId="0" borderId="0" xfId="0" applyFont="1"/>
    <xf numFmtId="0" fontId="9" fillId="0" borderId="0" xfId="0" applyFont="1" applyAlignment="1">
      <alignment vertical="center"/>
    </xf>
    <xf numFmtId="0" fontId="10" fillId="0" borderId="0" xfId="0" applyFont="1" applyAlignment="1">
      <alignment vertical="center"/>
    </xf>
    <xf numFmtId="0" fontId="13" fillId="0" borderId="0" xfId="0" applyFont="1" applyAlignment="1">
      <alignment vertical="top" wrapText="1"/>
    </xf>
    <xf numFmtId="0" fontId="13" fillId="0" borderId="0" xfId="0" applyFont="1" applyAlignment="1">
      <alignment horizontal="left" vertical="top"/>
    </xf>
    <xf numFmtId="0" fontId="12" fillId="0" borderId="0" xfId="2" applyFont="1" applyAlignment="1">
      <alignment vertical="top" wrapText="1"/>
    </xf>
    <xf numFmtId="0" fontId="13" fillId="0" borderId="0" xfId="0" applyFont="1" applyAlignment="1">
      <alignment wrapText="1"/>
    </xf>
    <xf numFmtId="0" fontId="13" fillId="0" borderId="0" xfId="0" applyFont="1" applyAlignment="1">
      <alignment horizontal="left"/>
    </xf>
    <xf numFmtId="0" fontId="11" fillId="0" borderId="0" xfId="2" applyFont="1" applyAlignment="1">
      <alignment vertical="top" wrapText="1"/>
    </xf>
    <xf numFmtId="0" fontId="13" fillId="0" borderId="0" xfId="0" applyFont="1" applyAlignment="1">
      <alignment horizontal="left" vertical="center" wrapText="1"/>
    </xf>
    <xf numFmtId="0" fontId="13" fillId="0" borderId="0" xfId="0" applyFont="1" applyAlignment="1">
      <alignment horizontal="left" vertical="center"/>
    </xf>
    <xf numFmtId="0" fontId="6" fillId="0" borderId="0" xfId="0" applyFont="1"/>
    <xf numFmtId="0" fontId="21" fillId="0" borderId="0" xfId="0" applyFont="1" applyAlignment="1">
      <alignment horizontal="center"/>
    </xf>
    <xf numFmtId="0" fontId="0" fillId="0" borderId="3" xfId="0" applyBorder="1"/>
    <xf numFmtId="0" fontId="20" fillId="0" borderId="16" xfId="0" applyFont="1" applyBorder="1" applyAlignment="1">
      <alignment horizontal="center"/>
    </xf>
    <xf numFmtId="0" fontId="21" fillId="0" borderId="17" xfId="0" applyFont="1" applyBorder="1" applyAlignment="1">
      <alignment horizontal="center"/>
    </xf>
    <xf numFmtId="0" fontId="21" fillId="0" borderId="18" xfId="0" applyFont="1" applyBorder="1" applyAlignment="1">
      <alignment horizontal="center"/>
    </xf>
    <xf numFmtId="0" fontId="0" fillId="0" borderId="19" xfId="0" applyBorder="1"/>
    <xf numFmtId="0" fontId="22" fillId="0" borderId="0" xfId="0" applyFont="1"/>
    <xf numFmtId="0" fontId="4" fillId="0" borderId="0" xfId="0" quotePrefix="1" applyFont="1"/>
    <xf numFmtId="0" fontId="5" fillId="3" borderId="11" xfId="0" applyFont="1" applyFill="1" applyBorder="1" applyAlignment="1">
      <alignment horizontal="left"/>
    </xf>
    <xf numFmtId="0" fontId="5" fillId="3" borderId="26" xfId="0" applyFont="1" applyFill="1" applyBorder="1" applyAlignment="1">
      <alignment horizontal="left"/>
    </xf>
    <xf numFmtId="0" fontId="5" fillId="3" borderId="27" xfId="0" applyFont="1" applyFill="1" applyBorder="1" applyAlignment="1">
      <alignment horizontal="left"/>
    </xf>
    <xf numFmtId="0" fontId="24" fillId="3" borderId="3" xfId="0" applyFont="1" applyFill="1" applyBorder="1" applyAlignment="1">
      <alignment horizontal="left"/>
    </xf>
    <xf numFmtId="0" fontId="25" fillId="3" borderId="11" xfId="0" applyFont="1" applyFill="1" applyBorder="1" applyAlignment="1">
      <alignment horizontal="left"/>
    </xf>
    <xf numFmtId="0" fontId="25" fillId="3" borderId="26" xfId="0" applyFont="1" applyFill="1" applyBorder="1" applyAlignment="1">
      <alignment horizontal="left"/>
    </xf>
    <xf numFmtId="0" fontId="25" fillId="3" borderId="27" xfId="0" applyFont="1" applyFill="1" applyBorder="1" applyAlignment="1">
      <alignment horizontal="left"/>
    </xf>
    <xf numFmtId="0" fontId="26" fillId="0" borderId="0" xfId="0" applyFont="1"/>
    <xf numFmtId="0" fontId="11" fillId="0" borderId="0" xfId="2" applyFont="1" applyAlignment="1">
      <alignment vertical="top"/>
    </xf>
    <xf numFmtId="0" fontId="0" fillId="0" borderId="11" xfId="0" applyBorder="1"/>
    <xf numFmtId="0" fontId="0" fillId="0" borderId="3" xfId="0" applyBorder="1" applyAlignment="1">
      <alignment horizontal="center"/>
    </xf>
    <xf numFmtId="0" fontId="0" fillId="0" borderId="0" xfId="0" applyAlignment="1">
      <alignment horizontal="center"/>
    </xf>
    <xf numFmtId="0" fontId="2" fillId="0" borderId="5" xfId="0" applyFont="1" applyBorder="1" applyAlignment="1">
      <alignment vertical="center"/>
    </xf>
    <xf numFmtId="0" fontId="2" fillId="0" borderId="6" xfId="0" applyFont="1" applyBorder="1" applyAlignment="1">
      <alignment vertical="center"/>
    </xf>
    <xf numFmtId="0" fontId="2" fillId="0" borderId="6" xfId="0" applyFont="1" applyBorder="1" applyAlignment="1">
      <alignment horizontal="center" vertical="center" wrapText="1"/>
    </xf>
    <xf numFmtId="0" fontId="2" fillId="0" borderId="0" xfId="0" applyFont="1"/>
    <xf numFmtId="0" fontId="0" fillId="0" borderId="0" xfId="0" applyFont="1"/>
    <xf numFmtId="0" fontId="28" fillId="0" borderId="0" xfId="0" applyFont="1"/>
    <xf numFmtId="0" fontId="0" fillId="0" borderId="0" xfId="0" applyFont="1" applyBorder="1"/>
    <xf numFmtId="0" fontId="35" fillId="0" borderId="0" xfId="0" applyFont="1" applyAlignment="1">
      <alignment horizontal="center"/>
    </xf>
    <xf numFmtId="0" fontId="27" fillId="0" borderId="0" xfId="0" applyFont="1" applyAlignment="1">
      <alignment horizontal="left" vertical="center" wrapText="1"/>
    </xf>
    <xf numFmtId="0" fontId="38" fillId="0" borderId="0" xfId="0" applyFont="1" applyAlignment="1">
      <alignment vertical="center"/>
    </xf>
    <xf numFmtId="0" fontId="38" fillId="0" borderId="0" xfId="0" applyFont="1"/>
    <xf numFmtId="0" fontId="3" fillId="0" borderId="0" xfId="5"/>
    <xf numFmtId="0" fontId="28" fillId="0" borderId="0" xfId="0" applyFont="1" applyAlignment="1">
      <alignment vertical="top" wrapText="1"/>
    </xf>
    <xf numFmtId="0" fontId="43" fillId="0" borderId="0" xfId="0" applyFont="1" applyAlignment="1">
      <alignment wrapText="1"/>
    </xf>
    <xf numFmtId="0" fontId="13" fillId="0" borderId="0" xfId="0" applyFont="1" applyFill="1" applyBorder="1" applyAlignment="1">
      <alignment wrapText="1"/>
    </xf>
    <xf numFmtId="0" fontId="3" fillId="0" borderId="0" xfId="5" applyFill="1" applyBorder="1" applyAlignment="1">
      <alignment vertical="top" wrapText="1"/>
    </xf>
    <xf numFmtId="0" fontId="3" fillId="0" borderId="0" xfId="5" applyFill="1" applyBorder="1" applyAlignment="1">
      <alignment horizontal="left" vertical="top"/>
    </xf>
    <xf numFmtId="0" fontId="13" fillId="0" borderId="0" xfId="0" applyFont="1" applyFill="1" applyBorder="1" applyAlignment="1">
      <alignment horizontal="left"/>
    </xf>
    <xf numFmtId="0" fontId="14" fillId="0" borderId="0" xfId="0" applyFont="1" applyFill="1" applyBorder="1"/>
    <xf numFmtId="0" fontId="15" fillId="0" borderId="0" xfId="0" applyFont="1" applyFill="1" applyBorder="1"/>
    <xf numFmtId="0" fontId="13" fillId="0" borderId="0" xfId="0" applyFont="1" applyFill="1" applyBorder="1" applyAlignment="1">
      <alignment horizontal="left" vertical="top"/>
    </xf>
    <xf numFmtId="0" fontId="0" fillId="0" borderId="0" xfId="0" applyFill="1" applyBorder="1" applyAlignment="1">
      <alignment wrapText="1"/>
    </xf>
    <xf numFmtId="0" fontId="16" fillId="0" borderId="0" xfId="0" applyFont="1" applyFill="1" applyBorder="1"/>
    <xf numFmtId="0" fontId="0" fillId="0" borderId="0" xfId="0" applyFill="1" applyBorder="1" applyAlignment="1">
      <alignment horizontal="left" vertical="top"/>
    </xf>
    <xf numFmtId="0" fontId="17" fillId="0" borderId="0" xfId="0" applyFont="1" applyFill="1" applyBorder="1" applyAlignment="1">
      <alignment wrapText="1"/>
    </xf>
    <xf numFmtId="0" fontId="0" fillId="0" borderId="0" xfId="0" applyFill="1" applyBorder="1" applyAlignment="1">
      <alignment vertical="top" wrapText="1"/>
    </xf>
    <xf numFmtId="0" fontId="15" fillId="0" borderId="0" xfId="0" applyFont="1" applyFill="1" applyBorder="1" applyAlignment="1">
      <alignment horizontal="left" vertical="top"/>
    </xf>
    <xf numFmtId="0" fontId="18" fillId="0" borderId="0" xfId="0" applyFont="1" applyFill="1" applyBorder="1" applyAlignment="1">
      <alignment vertical="top"/>
    </xf>
    <xf numFmtId="0" fontId="19" fillId="0" borderId="0" xfId="0" applyFont="1" applyFill="1" applyBorder="1" applyAlignment="1">
      <alignment horizontal="left" vertical="top"/>
    </xf>
    <xf numFmtId="0" fontId="19" fillId="0" borderId="0" xfId="0" applyFont="1" applyFill="1" applyBorder="1" applyAlignment="1">
      <alignment vertical="top"/>
    </xf>
    <xf numFmtId="0" fontId="17" fillId="0" borderId="0" xfId="0" applyFont="1" applyFill="1" applyBorder="1"/>
    <xf numFmtId="0" fontId="17" fillId="0" borderId="0" xfId="0" applyFont="1" applyFill="1" applyBorder="1" applyAlignment="1">
      <alignment horizontal="left"/>
    </xf>
    <xf numFmtId="0" fontId="19" fillId="0" borderId="0" xfId="0" applyFont="1" applyFill="1" applyBorder="1" applyAlignment="1">
      <alignment vertical="top" wrapText="1"/>
    </xf>
    <xf numFmtId="0" fontId="13" fillId="0" borderId="0" xfId="0" applyFont="1" applyFill="1" applyBorder="1" applyAlignment="1">
      <alignment vertical="top" wrapText="1"/>
    </xf>
    <xf numFmtId="0" fontId="39" fillId="9" borderId="9" xfId="5" applyFont="1" applyFill="1" applyBorder="1" applyAlignment="1">
      <alignment horizontal="left" vertical="center" wrapText="1"/>
    </xf>
    <xf numFmtId="0" fontId="28" fillId="9" borderId="12" xfId="0" applyFont="1" applyFill="1" applyBorder="1" applyAlignment="1">
      <alignment vertical="center" wrapText="1"/>
    </xf>
    <xf numFmtId="0" fontId="28" fillId="9" borderId="15" xfId="0" applyFont="1" applyFill="1" applyBorder="1" applyAlignment="1">
      <alignment horizontal="left" vertical="center" wrapText="1"/>
    </xf>
    <xf numFmtId="0" fontId="40" fillId="9" borderId="4" xfId="0" applyFont="1" applyFill="1" applyBorder="1" applyAlignment="1">
      <alignment horizontal="center" vertical="center" wrapText="1"/>
    </xf>
    <xf numFmtId="0" fontId="28" fillId="9" borderId="1" xfId="0" applyFont="1" applyFill="1" applyBorder="1" applyAlignment="1">
      <alignment vertical="center" wrapText="1"/>
    </xf>
    <xf numFmtId="0" fontId="28" fillId="9" borderId="12" xfId="0" applyFont="1" applyFill="1" applyBorder="1" applyAlignment="1">
      <alignment horizontal="left" vertical="center" wrapText="1"/>
    </xf>
    <xf numFmtId="0" fontId="44" fillId="0" borderId="0" xfId="0" applyFont="1"/>
    <xf numFmtId="0" fontId="38" fillId="0" borderId="0" xfId="0" applyFont="1" applyAlignment="1">
      <alignment horizontal="left" vertical="center"/>
    </xf>
    <xf numFmtId="0" fontId="38" fillId="0" borderId="0" xfId="0" applyFont="1" applyAlignment="1">
      <alignment horizontal="left" vertical="center" wrapText="1"/>
    </xf>
    <xf numFmtId="0" fontId="38" fillId="0" borderId="0" xfId="0" applyFont="1" applyFill="1" applyAlignment="1">
      <alignment horizontal="left" vertical="center" wrapText="1"/>
    </xf>
    <xf numFmtId="0" fontId="0" fillId="0" borderId="53" xfId="0" applyFont="1" applyBorder="1"/>
    <xf numFmtId="0" fontId="28" fillId="0" borderId="0" xfId="0" applyFont="1" applyAlignment="1">
      <alignment horizontal="left" vertical="top" wrapText="1"/>
    </xf>
    <xf numFmtId="0" fontId="0" fillId="0" borderId="0" xfId="0" applyFont="1" applyAlignment="1">
      <alignment vertical="center"/>
    </xf>
    <xf numFmtId="0" fontId="0" fillId="0" borderId="0" xfId="0" applyFont="1" applyAlignment="1">
      <alignment horizontal="center" vertical="center"/>
    </xf>
    <xf numFmtId="0" fontId="43" fillId="0" borderId="0" xfId="0" applyFont="1" applyAlignment="1">
      <alignment vertical="center" wrapText="1"/>
    </xf>
    <xf numFmtId="0" fontId="29" fillId="0" borderId="0" xfId="0" applyFont="1" applyAlignment="1">
      <alignment vertical="center"/>
    </xf>
    <xf numFmtId="0" fontId="30" fillId="0" borderId="0" xfId="0" applyFont="1" applyAlignment="1">
      <alignment horizontal="center" vertical="center" wrapText="1"/>
    </xf>
    <xf numFmtId="0" fontId="42" fillId="0" borderId="0" xfId="0" applyFont="1" applyAlignment="1">
      <alignment horizontal="center" vertical="center"/>
    </xf>
    <xf numFmtId="0" fontId="23" fillId="0" borderId="0" xfId="0" applyFont="1" applyAlignment="1">
      <alignment vertical="center"/>
    </xf>
    <xf numFmtId="0" fontId="36" fillId="8" borderId="14" xfId="0" applyFont="1" applyFill="1" applyBorder="1" applyAlignment="1">
      <alignment horizontal="center" vertical="center" wrapText="1"/>
    </xf>
    <xf numFmtId="0" fontId="27" fillId="0" borderId="0" xfId="0" applyFont="1" applyAlignment="1">
      <alignment horizontal="center" vertical="center" wrapText="1"/>
    </xf>
    <xf numFmtId="0" fontId="23" fillId="0" borderId="0" xfId="0" applyFont="1" applyAlignment="1">
      <alignment horizontal="center" vertical="center"/>
    </xf>
    <xf numFmtId="0" fontId="31" fillId="2" borderId="0" xfId="0" applyFont="1" applyFill="1" applyAlignment="1">
      <alignment vertical="center" wrapText="1"/>
    </xf>
    <xf numFmtId="0" fontId="6" fillId="0" borderId="0" xfId="0" applyFont="1" applyAlignment="1"/>
    <xf numFmtId="0" fontId="38" fillId="0" borderId="0" xfId="0" applyFont="1" applyAlignment="1">
      <alignment horizontal="left" vertical="center" wrapText="1"/>
    </xf>
    <xf numFmtId="0" fontId="5" fillId="3" borderId="27" xfId="0" applyFont="1" applyFill="1" applyBorder="1" applyAlignment="1">
      <alignment vertical="center"/>
    </xf>
    <xf numFmtId="0" fontId="4" fillId="0" borderId="54" xfId="0" applyFont="1" applyBorder="1"/>
    <xf numFmtId="0" fontId="7" fillId="6" borderId="27" xfId="0" applyFont="1" applyFill="1" applyBorder="1" applyAlignment="1">
      <alignment vertical="center"/>
    </xf>
    <xf numFmtId="0" fontId="7" fillId="4" borderId="27" xfId="0" applyFont="1" applyFill="1" applyBorder="1" applyAlignment="1">
      <alignment vertical="center"/>
    </xf>
    <xf numFmtId="0" fontId="5" fillId="5" borderId="27" xfId="0" applyFont="1" applyFill="1" applyBorder="1" applyAlignment="1">
      <alignment vertical="center"/>
    </xf>
    <xf numFmtId="0" fontId="24" fillId="2" borderId="25" xfId="0" applyFont="1" applyFill="1" applyBorder="1" applyAlignment="1">
      <alignment horizontal="left"/>
    </xf>
    <xf numFmtId="0" fontId="6" fillId="2" borderId="23" xfId="0" applyFont="1" applyFill="1" applyBorder="1"/>
    <xf numFmtId="0" fontId="6" fillId="2" borderId="10" xfId="0" applyFont="1" applyFill="1" applyBorder="1"/>
    <xf numFmtId="0" fontId="4" fillId="0" borderId="0" xfId="0" applyFont="1" applyAlignment="1"/>
    <xf numFmtId="0" fontId="49" fillId="0" borderId="0" xfId="0" applyFont="1" applyAlignment="1"/>
    <xf numFmtId="0" fontId="28" fillId="0" borderId="0" xfId="0" applyFont="1" applyAlignment="1">
      <alignment vertical="center"/>
    </xf>
    <xf numFmtId="0" fontId="0" fillId="0" borderId="54" xfId="0" applyFont="1" applyBorder="1" applyAlignment="1">
      <alignment vertical="center"/>
    </xf>
    <xf numFmtId="0" fontId="0" fillId="0" borderId="23" xfId="0" applyFont="1" applyBorder="1" applyAlignment="1">
      <alignment vertical="center"/>
    </xf>
    <xf numFmtId="0" fontId="50" fillId="0" borderId="0" xfId="0" applyFont="1" applyAlignment="1">
      <alignment horizontal="left" vertical="center" wrapText="1"/>
    </xf>
    <xf numFmtId="0" fontId="34" fillId="7" borderId="34" xfId="0" applyFont="1" applyFill="1" applyBorder="1" applyAlignment="1" applyProtection="1">
      <alignment horizontal="center" vertical="center" wrapText="1"/>
      <protection locked="0"/>
    </xf>
    <xf numFmtId="0" fontId="34" fillId="7" borderId="44" xfId="0" applyFont="1" applyFill="1" applyBorder="1" applyAlignment="1">
      <alignment horizontal="center" vertical="center" wrapText="1"/>
    </xf>
    <xf numFmtId="0" fontId="11" fillId="7" borderId="42" xfId="0" applyFont="1" applyFill="1" applyBorder="1" applyAlignment="1">
      <alignment horizontal="left" vertical="center" wrapText="1"/>
    </xf>
    <xf numFmtId="0" fontId="11" fillId="7" borderId="41" xfId="0" applyFont="1" applyFill="1" applyBorder="1" applyAlignment="1">
      <alignment horizontal="left" vertical="center" wrapText="1"/>
    </xf>
    <xf numFmtId="0" fontId="11" fillId="7" borderId="38" xfId="0" applyFont="1" applyFill="1" applyBorder="1" applyAlignment="1">
      <alignment horizontal="left" vertical="center" wrapText="1"/>
    </xf>
    <xf numFmtId="0" fontId="34" fillId="7" borderId="38" xfId="0" applyFont="1" applyFill="1" applyBorder="1" applyAlignment="1" applyProtection="1">
      <alignment horizontal="center" vertical="center" wrapText="1"/>
      <protection locked="0"/>
    </xf>
    <xf numFmtId="0" fontId="11" fillId="7" borderId="43" xfId="0" applyFont="1" applyFill="1" applyBorder="1" applyAlignment="1">
      <alignment horizontal="left" vertical="center" wrapText="1"/>
    </xf>
    <xf numFmtId="0" fontId="11" fillId="7" borderId="53" xfId="0" applyFont="1" applyFill="1" applyBorder="1" applyAlignment="1">
      <alignment horizontal="left" vertical="center" wrapText="1"/>
    </xf>
    <xf numFmtId="0" fontId="11" fillId="7" borderId="27" xfId="0" applyFont="1" applyFill="1" applyBorder="1" applyAlignment="1">
      <alignment horizontal="left" vertical="center" wrapText="1"/>
    </xf>
    <xf numFmtId="0" fontId="11" fillId="7" borderId="8" xfId="0" applyFont="1" applyFill="1" applyBorder="1" applyAlignment="1">
      <alignment horizontal="left" vertical="center" wrapText="1"/>
    </xf>
    <xf numFmtId="0" fontId="34" fillId="7" borderId="37" xfId="0" applyFont="1" applyFill="1" applyBorder="1" applyAlignment="1">
      <alignment horizontal="center" vertical="center" wrapText="1"/>
    </xf>
    <xf numFmtId="0" fontId="34" fillId="7" borderId="9" xfId="0" applyFont="1" applyFill="1" applyBorder="1" applyAlignment="1">
      <alignment horizontal="left" vertical="center" wrapText="1"/>
    </xf>
    <xf numFmtId="0" fontId="34" fillId="7" borderId="47" xfId="0" applyFont="1" applyFill="1" applyBorder="1" applyAlignment="1">
      <alignment horizontal="center" vertical="center" wrapText="1"/>
    </xf>
    <xf numFmtId="0" fontId="22" fillId="0" borderId="53" xfId="0" applyFont="1" applyBorder="1"/>
    <xf numFmtId="0" fontId="38" fillId="0" borderId="0" xfId="0" applyFont="1" applyFill="1" applyAlignment="1">
      <alignment vertical="center" wrapText="1"/>
    </xf>
    <xf numFmtId="0" fontId="52" fillId="0" borderId="0" xfId="0" applyFont="1" applyAlignment="1">
      <alignment vertical="top" wrapText="1"/>
    </xf>
    <xf numFmtId="0" fontId="53" fillId="0" borderId="0" xfId="0" applyFont="1" applyAlignment="1">
      <alignment vertical="top" wrapText="1"/>
    </xf>
    <xf numFmtId="0" fontId="53" fillId="0" borderId="0" xfId="0" applyFont="1" applyAlignment="1">
      <alignment vertical="top"/>
    </xf>
    <xf numFmtId="0" fontId="55" fillId="0" borderId="0" xfId="0" applyFont="1" applyBorder="1"/>
    <xf numFmtId="0" fontId="55" fillId="0" borderId="0" xfId="0" applyFont="1"/>
    <xf numFmtId="0" fontId="54" fillId="0" borderId="0" xfId="0" applyFont="1"/>
    <xf numFmtId="0" fontId="55" fillId="0" borderId="0" xfId="0" applyFont="1" applyAlignment="1">
      <alignment vertical="center"/>
    </xf>
    <xf numFmtId="0" fontId="57" fillId="0" borderId="12" xfId="0" applyFont="1" applyBorder="1"/>
    <xf numFmtId="0" fontId="58" fillId="0" borderId="0" xfId="0" applyFont="1"/>
    <xf numFmtId="0" fontId="54" fillId="0" borderId="0" xfId="0" applyFont="1" applyAlignment="1">
      <alignment vertical="center"/>
    </xf>
    <xf numFmtId="0" fontId="59" fillId="0" borderId="0" xfId="0" applyFont="1" applyAlignment="1">
      <alignment vertical="center"/>
    </xf>
    <xf numFmtId="0" fontId="59" fillId="0" borderId="0" xfId="0" applyFont="1" applyAlignment="1">
      <alignment horizontal="center" vertical="center"/>
    </xf>
    <xf numFmtId="0" fontId="55" fillId="0" borderId="0" xfId="0" applyFont="1" applyAlignment="1">
      <alignment horizontal="center" vertical="center"/>
    </xf>
    <xf numFmtId="0" fontId="38" fillId="0" borderId="0" xfId="0" applyFont="1" applyFill="1" applyAlignment="1">
      <alignment horizontal="left" vertical="center" wrapText="1"/>
    </xf>
    <xf numFmtId="0" fontId="33" fillId="9" borderId="37" xfId="0" applyFont="1" applyFill="1" applyBorder="1" applyAlignment="1">
      <alignment horizontal="center" vertical="center"/>
    </xf>
    <xf numFmtId="0" fontId="33" fillId="9" borderId="39" xfId="0" applyFont="1" applyFill="1" applyBorder="1" applyAlignment="1">
      <alignment horizontal="center" vertical="center"/>
    </xf>
    <xf numFmtId="0" fontId="0" fillId="0" borderId="51" xfId="0" applyFont="1" applyBorder="1"/>
    <xf numFmtId="0" fontId="34" fillId="7" borderId="0" xfId="5" applyFont="1" applyFill="1" applyBorder="1" applyAlignment="1">
      <alignment horizontal="center" vertical="center" wrapText="1"/>
    </xf>
    <xf numFmtId="0" fontId="34" fillId="7" borderId="26" xfId="5" applyFont="1" applyFill="1" applyBorder="1" applyAlignment="1">
      <alignment horizontal="center" vertical="center" wrapText="1"/>
    </xf>
    <xf numFmtId="0" fontId="34" fillId="7" borderId="35" xfId="5" applyFont="1" applyFill="1" applyBorder="1" applyAlignment="1">
      <alignment horizontal="center" vertical="center" wrapText="1"/>
    </xf>
    <xf numFmtId="0" fontId="34" fillId="7" borderId="34" xfId="5" applyFont="1" applyFill="1" applyBorder="1" applyAlignment="1">
      <alignment horizontal="center" vertical="center" wrapText="1"/>
    </xf>
    <xf numFmtId="0" fontId="34" fillId="7" borderId="15" xfId="5" applyFont="1" applyFill="1" applyBorder="1" applyAlignment="1">
      <alignment horizontal="center" vertical="center" wrapText="1"/>
    </xf>
    <xf numFmtId="0" fontId="34" fillId="7" borderId="37" xfId="5" applyFont="1" applyFill="1" applyBorder="1" applyAlignment="1">
      <alignment horizontal="center" vertical="center" wrapText="1"/>
    </xf>
    <xf numFmtId="0" fontId="34" fillId="7" borderId="46" xfId="5" applyFont="1" applyFill="1" applyBorder="1" applyAlignment="1">
      <alignment horizontal="center" vertical="center" wrapText="1"/>
    </xf>
    <xf numFmtId="0" fontId="34" fillId="7" borderId="47" xfId="5" applyFont="1" applyFill="1" applyBorder="1" applyAlignment="1">
      <alignment horizontal="center" vertical="center" wrapText="1"/>
    </xf>
    <xf numFmtId="0" fontId="34" fillId="7" borderId="40" xfId="5" applyFont="1" applyFill="1" applyBorder="1" applyAlignment="1">
      <alignment horizontal="center" vertical="center" wrapText="1"/>
    </xf>
    <xf numFmtId="0" fontId="34" fillId="7" borderId="39" xfId="5" applyFont="1" applyFill="1" applyBorder="1" applyAlignment="1">
      <alignment horizontal="center" vertical="center" wrapText="1"/>
    </xf>
    <xf numFmtId="0" fontId="34" fillId="7" borderId="2" xfId="5" applyFont="1" applyFill="1" applyBorder="1" applyAlignment="1">
      <alignment horizontal="center" vertical="center" wrapText="1"/>
    </xf>
    <xf numFmtId="0" fontId="34" fillId="7" borderId="52" xfId="5" applyFont="1" applyFill="1" applyBorder="1" applyAlignment="1">
      <alignment horizontal="center" vertical="center" wrapText="1"/>
    </xf>
    <xf numFmtId="0" fontId="34" fillId="7" borderId="44" xfId="0" applyFont="1" applyFill="1" applyBorder="1" applyAlignment="1" applyProtection="1">
      <alignment horizontal="center" vertical="center" wrapText="1"/>
      <protection locked="0"/>
    </xf>
    <xf numFmtId="0" fontId="34" fillId="7" borderId="47" xfId="0" applyFont="1" applyFill="1" applyBorder="1" applyAlignment="1" applyProtection="1">
      <alignment horizontal="center" vertical="center" wrapText="1"/>
      <protection locked="0"/>
    </xf>
    <xf numFmtId="0" fontId="34" fillId="7" borderId="37" xfId="0" applyFont="1" applyFill="1" applyBorder="1" applyAlignment="1" applyProtection="1">
      <alignment horizontal="center" vertical="center" wrapText="1"/>
      <protection locked="0"/>
    </xf>
    <xf numFmtId="0" fontId="38" fillId="7" borderId="44" xfId="5" applyFont="1" applyFill="1" applyBorder="1" applyAlignment="1">
      <alignment horizontal="left" vertical="center" wrapText="1"/>
    </xf>
    <xf numFmtId="0" fontId="38" fillId="7" borderId="37" xfId="5" applyFont="1" applyFill="1" applyBorder="1" applyAlignment="1">
      <alignment horizontal="left" vertical="center" wrapText="1"/>
    </xf>
    <xf numFmtId="0" fontId="41" fillId="7" borderId="13" xfId="0" applyFont="1" applyFill="1" applyBorder="1" applyAlignment="1">
      <alignment horizontal="left" vertical="center" wrapText="1"/>
    </xf>
    <xf numFmtId="0" fontId="38" fillId="7" borderId="46" xfId="5" applyFont="1" applyFill="1" applyBorder="1" applyAlignment="1">
      <alignment horizontal="left" vertical="center" wrapText="1"/>
    </xf>
    <xf numFmtId="0" fontId="28" fillId="7" borderId="12" xfId="0" applyFont="1" applyFill="1" applyBorder="1" applyAlignment="1">
      <alignment horizontal="left" vertical="center"/>
    </xf>
    <xf numFmtId="0" fontId="34" fillId="7" borderId="9" xfId="0" applyFont="1" applyFill="1" applyBorder="1" applyAlignment="1" applyProtection="1">
      <alignment horizontal="center" vertical="center" wrapText="1"/>
      <protection locked="0"/>
    </xf>
    <xf numFmtId="0" fontId="34" fillId="7" borderId="15" xfId="0" applyFont="1" applyFill="1" applyBorder="1" applyAlignment="1">
      <alignment horizontal="center" vertical="center" wrapText="1"/>
    </xf>
    <xf numFmtId="0" fontId="34" fillId="7" borderId="29" xfId="0" applyFont="1" applyFill="1" applyBorder="1" applyAlignment="1">
      <alignment horizontal="center" vertical="center" wrapText="1"/>
    </xf>
    <xf numFmtId="0" fontId="34" fillId="7" borderId="9" xfId="0" applyFont="1" applyFill="1" applyBorder="1" applyAlignment="1">
      <alignment horizontal="center" vertical="center" wrapText="1"/>
    </xf>
    <xf numFmtId="0" fontId="34" fillId="7" borderId="15" xfId="5" applyFont="1" applyFill="1" applyBorder="1" applyAlignment="1">
      <alignment horizontal="center" vertical="center" wrapText="1"/>
    </xf>
    <xf numFmtId="0" fontId="34" fillId="7" borderId="51" xfId="5" applyFont="1" applyFill="1" applyBorder="1" applyAlignment="1">
      <alignment horizontal="center" vertical="center" wrapText="1"/>
    </xf>
    <xf numFmtId="0" fontId="60" fillId="7" borderId="42" xfId="0" applyFont="1" applyFill="1" applyBorder="1" applyAlignment="1">
      <alignment horizontal="left" vertical="center" wrapText="1"/>
    </xf>
    <xf numFmtId="0" fontId="38" fillId="0" borderId="0" xfId="0" applyFont="1" applyAlignment="1">
      <alignment horizontal="left" vertical="center" wrapText="1"/>
    </xf>
    <xf numFmtId="0" fontId="38" fillId="0" borderId="0" xfId="0" applyFont="1" applyFill="1" applyAlignment="1">
      <alignment horizontal="left" vertical="center" wrapText="1"/>
    </xf>
    <xf numFmtId="0" fontId="0" fillId="0" borderId="50" xfId="0" applyFont="1" applyBorder="1"/>
    <xf numFmtId="0" fontId="0" fillId="9" borderId="12" xfId="0" applyFont="1" applyFill="1" applyBorder="1"/>
    <xf numFmtId="0" fontId="34" fillId="9" borderId="8" xfId="0" applyFont="1" applyFill="1" applyBorder="1" applyAlignment="1">
      <alignment horizontal="center" vertical="center" wrapText="1"/>
    </xf>
    <xf numFmtId="0" fontId="34" fillId="9" borderId="12" xfId="0" applyFont="1" applyFill="1" applyBorder="1" applyAlignment="1">
      <alignment horizontal="center" vertical="center" wrapText="1"/>
    </xf>
    <xf numFmtId="0" fontId="34" fillId="9" borderId="12" xfId="0" applyFont="1" applyFill="1" applyBorder="1" applyAlignment="1">
      <alignment horizontal="left" wrapText="1"/>
    </xf>
    <xf numFmtId="0" fontId="34" fillId="9" borderId="29" xfId="0" applyFont="1" applyFill="1" applyBorder="1" applyAlignment="1">
      <alignment horizontal="center" vertical="center" wrapText="1"/>
    </xf>
    <xf numFmtId="0" fontId="38" fillId="7" borderId="12" xfId="5" applyFont="1" applyFill="1" applyBorder="1" applyAlignment="1">
      <alignment horizontal="left" vertical="center" wrapText="1"/>
    </xf>
    <xf numFmtId="0" fontId="34" fillId="7" borderId="44" xfId="5" applyFont="1" applyFill="1" applyBorder="1" applyAlignment="1">
      <alignment horizontal="center" vertical="center" wrapText="1"/>
    </xf>
    <xf numFmtId="0" fontId="34" fillId="7" borderId="12" xfId="5" applyFont="1" applyFill="1" applyBorder="1" applyAlignment="1">
      <alignment horizontal="center" vertical="center" wrapText="1"/>
    </xf>
    <xf numFmtId="0" fontId="27" fillId="0" borderId="0" xfId="0" applyFont="1" applyFill="1" applyAlignment="1">
      <alignment horizontal="center" vertical="center" wrapText="1"/>
    </xf>
    <xf numFmtId="0" fontId="34" fillId="7" borderId="46" xfId="0" applyFont="1" applyFill="1" applyBorder="1" applyAlignment="1">
      <alignment horizontal="center" vertical="center" wrapText="1"/>
    </xf>
    <xf numFmtId="0" fontId="34" fillId="7" borderId="29" xfId="5" applyFont="1" applyFill="1" applyBorder="1" applyAlignment="1">
      <alignment horizontal="center" vertical="center" wrapText="1"/>
    </xf>
    <xf numFmtId="0" fontId="37" fillId="10" borderId="8" xfId="0" applyFont="1" applyFill="1" applyBorder="1" applyAlignment="1">
      <alignment horizontal="center" vertical="center" wrapText="1"/>
    </xf>
    <xf numFmtId="0" fontId="37" fillId="10" borderId="12" xfId="0" applyFont="1" applyFill="1" applyBorder="1" applyAlignment="1">
      <alignment horizontal="center" vertical="center" wrapText="1"/>
    </xf>
    <xf numFmtId="0" fontId="62" fillId="0" borderId="0" xfId="0" applyFont="1"/>
    <xf numFmtId="0" fontId="37" fillId="4" borderId="12"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3" fillId="10" borderId="12" xfId="0" applyFont="1" applyFill="1" applyBorder="1" applyAlignment="1">
      <alignment horizontal="center" vertical="center" wrapText="1"/>
    </xf>
    <xf numFmtId="0" fontId="38" fillId="0" borderId="0" xfId="0" applyFont="1" applyFill="1" applyAlignment="1">
      <alignment vertical="center"/>
    </xf>
    <xf numFmtId="0" fontId="38" fillId="0" borderId="0" xfId="0" applyFont="1" applyAlignment="1">
      <alignment vertical="center" wrapText="1"/>
    </xf>
    <xf numFmtId="0" fontId="30" fillId="0" borderId="0" xfId="0" applyFont="1" applyAlignment="1">
      <alignment horizontal="center" vertical="center"/>
    </xf>
    <xf numFmtId="0" fontId="37" fillId="12" borderId="0" xfId="0" applyFont="1" applyFill="1" applyAlignment="1">
      <alignment vertical="center" wrapText="1"/>
    </xf>
    <xf numFmtId="0" fontId="34" fillId="9" borderId="44" xfId="5" applyFont="1" applyFill="1" applyBorder="1" applyAlignment="1">
      <alignment vertical="center" wrapText="1"/>
    </xf>
    <xf numFmtId="0" fontId="34" fillId="9" borderId="44" xfId="0" applyFont="1" applyFill="1" applyBorder="1" applyAlignment="1">
      <alignment horizontal="center" vertical="center" wrapText="1"/>
    </xf>
    <xf numFmtId="0" fontId="34" fillId="9" borderId="42" xfId="0" applyFont="1" applyFill="1" applyBorder="1" applyAlignment="1">
      <alignment horizontal="left" wrapText="1"/>
    </xf>
    <xf numFmtId="0" fontId="34" fillId="9" borderId="37" xfId="5" applyFont="1" applyFill="1" applyBorder="1" applyAlignment="1">
      <alignment vertical="center" wrapText="1"/>
    </xf>
    <xf numFmtId="0" fontId="34" fillId="9" borderId="37" xfId="0" applyFont="1" applyFill="1" applyBorder="1" applyAlignment="1">
      <alignment horizontal="center" vertical="center" wrapText="1"/>
    </xf>
    <xf numFmtId="0" fontId="34" fillId="9" borderId="41" xfId="0" applyFont="1" applyFill="1" applyBorder="1" applyAlignment="1">
      <alignment horizontal="left" wrapText="1"/>
    </xf>
    <xf numFmtId="0" fontId="34" fillId="9" borderId="45" xfId="5" applyFont="1" applyFill="1" applyBorder="1" applyAlignment="1">
      <alignment vertical="center" wrapText="1"/>
    </xf>
    <xf numFmtId="0" fontId="34" fillId="9" borderId="45" xfId="0" applyFont="1" applyFill="1" applyBorder="1" applyAlignment="1">
      <alignment horizontal="center" vertical="center" wrapText="1"/>
    </xf>
    <xf numFmtId="0" fontId="0" fillId="9" borderId="41" xfId="0" applyFont="1" applyFill="1" applyBorder="1" applyAlignment="1">
      <alignment horizontal="left"/>
    </xf>
    <xf numFmtId="0" fontId="34" fillId="9" borderId="47" xfId="0" applyFont="1" applyFill="1" applyBorder="1" applyAlignment="1">
      <alignment horizontal="center" vertical="center" wrapText="1"/>
    </xf>
    <xf numFmtId="0" fontId="34" fillId="9" borderId="38" xfId="0" applyFont="1" applyFill="1" applyBorder="1" applyAlignment="1">
      <alignment horizontal="left" wrapText="1"/>
    </xf>
    <xf numFmtId="0" fontId="34" fillId="9" borderId="46" xfId="5" applyFont="1" applyFill="1" applyBorder="1" applyAlignment="1">
      <alignment vertical="center" wrapText="1"/>
    </xf>
    <xf numFmtId="0" fontId="34" fillId="9" borderId="46" xfId="0" applyFont="1" applyFill="1" applyBorder="1" applyAlignment="1">
      <alignment horizontal="center" vertical="center" wrapText="1"/>
    </xf>
    <xf numFmtId="0" fontId="34" fillId="9" borderId="43" xfId="0" applyFont="1" applyFill="1" applyBorder="1" applyAlignment="1">
      <alignment horizontal="left" wrapText="1"/>
    </xf>
    <xf numFmtId="0" fontId="34" fillId="9" borderId="47" xfId="5" applyFont="1" applyFill="1" applyBorder="1" applyAlignment="1">
      <alignment vertical="center" wrapText="1"/>
    </xf>
    <xf numFmtId="0" fontId="51" fillId="9" borderId="41" xfId="0" applyFont="1" applyFill="1" applyBorder="1" applyAlignment="1">
      <alignment horizontal="left" wrapText="1"/>
    </xf>
    <xf numFmtId="0" fontId="34" fillId="9" borderId="29" xfId="5" applyFont="1" applyFill="1" applyBorder="1" applyAlignment="1">
      <alignment vertical="center" wrapText="1"/>
    </xf>
    <xf numFmtId="0" fontId="34" fillId="9" borderId="9" xfId="0" applyFont="1" applyFill="1" applyBorder="1" applyAlignment="1">
      <alignment horizontal="center" vertical="center" wrapText="1"/>
    </xf>
    <xf numFmtId="0" fontId="34" fillId="9" borderId="4" xfId="0" applyFont="1" applyFill="1" applyBorder="1" applyAlignment="1">
      <alignment horizontal="left" wrapText="1"/>
    </xf>
    <xf numFmtId="0" fontId="34" fillId="9" borderId="51" xfId="5" applyFont="1" applyFill="1" applyBorder="1" applyAlignment="1">
      <alignment horizontal="center" vertical="center" wrapText="1"/>
    </xf>
    <xf numFmtId="0" fontId="34" fillId="9" borderId="15" xfId="0" applyFont="1" applyFill="1" applyBorder="1" applyAlignment="1">
      <alignment horizontal="center" vertical="center" wrapText="1"/>
    </xf>
    <xf numFmtId="0" fontId="34" fillId="9" borderId="51" xfId="0" applyFont="1" applyFill="1" applyBorder="1" applyAlignment="1">
      <alignment horizontal="center" vertical="center" wrapText="1"/>
    </xf>
    <xf numFmtId="0" fontId="34" fillId="9" borderId="15" xfId="0" applyFont="1" applyFill="1" applyBorder="1" applyAlignment="1">
      <alignment horizontal="left" wrapText="1"/>
    </xf>
    <xf numFmtId="0" fontId="34" fillId="9" borderId="13" xfId="5" applyFont="1" applyFill="1" applyBorder="1" applyAlignment="1">
      <alignment horizontal="center" vertical="center" wrapText="1"/>
    </xf>
    <xf numFmtId="0" fontId="34" fillId="9" borderId="14" xfId="0" applyFont="1" applyFill="1" applyBorder="1" applyAlignment="1">
      <alignment horizontal="center" vertical="center" wrapText="1"/>
    </xf>
    <xf numFmtId="0" fontId="34" fillId="9" borderId="50" xfId="5" applyFont="1" applyFill="1" applyBorder="1" applyAlignment="1">
      <alignment horizontal="center" vertical="center" wrapText="1"/>
    </xf>
    <xf numFmtId="0" fontId="34" fillId="9" borderId="0" xfId="0" applyFont="1" applyFill="1" applyBorder="1" applyAlignment="1">
      <alignment horizontal="center" vertical="center" wrapText="1"/>
    </xf>
    <xf numFmtId="0" fontId="34" fillId="9" borderId="29" xfId="0" applyFont="1" applyFill="1" applyBorder="1" applyAlignment="1">
      <alignment horizontal="left" wrapText="1"/>
    </xf>
    <xf numFmtId="0" fontId="34" fillId="9" borderId="42" xfId="0" applyFont="1" applyFill="1" applyBorder="1" applyAlignment="1">
      <alignment horizontal="center" vertical="center" wrapText="1"/>
    </xf>
    <xf numFmtId="0" fontId="34" fillId="9" borderId="33" xfId="0" applyFont="1" applyFill="1" applyBorder="1" applyAlignment="1">
      <alignment horizontal="center" vertical="center" wrapText="1"/>
    </xf>
    <xf numFmtId="0" fontId="34" fillId="9" borderId="44" xfId="0" applyFont="1" applyFill="1" applyBorder="1" applyAlignment="1">
      <alignment horizontal="left" wrapText="1"/>
    </xf>
    <xf numFmtId="0" fontId="34" fillId="9" borderId="38" xfId="0" applyFont="1" applyFill="1" applyBorder="1" applyAlignment="1">
      <alignment horizontal="center" vertical="center" wrapText="1"/>
    </xf>
    <xf numFmtId="0" fontId="34" fillId="9" borderId="34" xfId="0" applyFont="1" applyFill="1" applyBorder="1" applyAlignment="1">
      <alignment horizontal="center" vertical="center" wrapText="1"/>
    </xf>
    <xf numFmtId="0" fontId="34" fillId="9" borderId="47" xfId="0" applyFont="1" applyFill="1" applyBorder="1" applyAlignment="1">
      <alignment horizontal="left" wrapText="1"/>
    </xf>
    <xf numFmtId="0" fontId="34" fillId="9" borderId="40" xfId="5" applyFont="1" applyFill="1" applyBorder="1" applyAlignment="1">
      <alignment vertical="center" wrapText="1"/>
    </xf>
    <xf numFmtId="0" fontId="34" fillId="9" borderId="41" xfId="0" applyFont="1" applyFill="1" applyBorder="1" applyAlignment="1">
      <alignment horizontal="center" vertical="center" wrapText="1"/>
    </xf>
    <xf numFmtId="0" fontId="34" fillId="9" borderId="26" xfId="0" applyFont="1" applyFill="1" applyBorder="1" applyAlignment="1">
      <alignment horizontal="center" vertical="center" wrapText="1"/>
    </xf>
    <xf numFmtId="0" fontId="34" fillId="9" borderId="37" xfId="0" applyFont="1" applyFill="1" applyBorder="1" applyAlignment="1">
      <alignment horizontal="left" wrapText="1"/>
    </xf>
    <xf numFmtId="0" fontId="34" fillId="9" borderId="55" xfId="0" applyFont="1" applyFill="1" applyBorder="1" applyAlignment="1">
      <alignment horizontal="center" vertical="center" wrapText="1"/>
    </xf>
    <xf numFmtId="0" fontId="34" fillId="9" borderId="56" xfId="0" applyFont="1" applyFill="1" applyBorder="1" applyAlignment="1">
      <alignment horizontal="center" vertical="center" wrapText="1"/>
    </xf>
    <xf numFmtId="0" fontId="34" fillId="9" borderId="45" xfId="0" applyFont="1" applyFill="1" applyBorder="1" applyAlignment="1">
      <alignment horizontal="left" wrapText="1"/>
    </xf>
    <xf numFmtId="0" fontId="34" fillId="9" borderId="26" xfId="0" applyFont="1" applyFill="1" applyBorder="1" applyAlignment="1">
      <alignment horizontal="center" wrapText="1"/>
    </xf>
    <xf numFmtId="0" fontId="34" fillId="9" borderId="44" xfId="0" applyFont="1" applyFill="1" applyBorder="1" applyAlignment="1">
      <alignment horizontal="center" wrapText="1"/>
    </xf>
    <xf numFmtId="0" fontId="34" fillId="9" borderId="41" xfId="0" applyFont="1" applyFill="1" applyBorder="1" applyAlignment="1">
      <alignment horizontal="center" wrapText="1"/>
    </xf>
    <xf numFmtId="0" fontId="34" fillId="9" borderId="47" xfId="0" applyFont="1" applyFill="1" applyBorder="1" applyAlignment="1">
      <alignment horizontal="center" wrapText="1"/>
    </xf>
    <xf numFmtId="0" fontId="34" fillId="9" borderId="37" xfId="0" applyFont="1" applyFill="1" applyBorder="1" applyAlignment="1">
      <alignment horizontal="center" wrapText="1"/>
    </xf>
    <xf numFmtId="0" fontId="34" fillId="9" borderId="56" xfId="0" applyFont="1" applyFill="1" applyBorder="1" applyAlignment="1">
      <alignment horizontal="center" wrapText="1"/>
    </xf>
    <xf numFmtId="0" fontId="34" fillId="9" borderId="45" xfId="0" applyFont="1" applyFill="1" applyBorder="1" applyAlignment="1">
      <alignment horizontal="center" wrapText="1"/>
    </xf>
    <xf numFmtId="0" fontId="34" fillId="9" borderId="55" xfId="0" applyFont="1" applyFill="1" applyBorder="1" applyAlignment="1">
      <alignment horizontal="center" wrapText="1"/>
    </xf>
    <xf numFmtId="0" fontId="34" fillId="9" borderId="40" xfId="0" applyFont="1" applyFill="1" applyBorder="1" applyAlignment="1">
      <alignment horizontal="center" wrapText="1"/>
    </xf>
    <xf numFmtId="0" fontId="34" fillId="9" borderId="35" xfId="0" applyFont="1" applyFill="1" applyBorder="1" applyAlignment="1">
      <alignment horizontal="center" wrapText="1"/>
    </xf>
    <xf numFmtId="0" fontId="34" fillId="9" borderId="46" xfId="0" applyFont="1" applyFill="1" applyBorder="1" applyAlignment="1">
      <alignment horizontal="center" wrapText="1"/>
    </xf>
    <xf numFmtId="0" fontId="34" fillId="9" borderId="48" xfId="0" applyFont="1" applyFill="1" applyBorder="1" applyAlignment="1">
      <alignment horizontal="center" wrapText="1"/>
    </xf>
    <xf numFmtId="0" fontId="34" fillId="9" borderId="38" xfId="0" applyFont="1" applyFill="1" applyBorder="1" applyAlignment="1">
      <alignment horizontal="center" wrapText="1"/>
    </xf>
    <xf numFmtId="0" fontId="34" fillId="9" borderId="49" xfId="0" applyFont="1" applyFill="1" applyBorder="1" applyAlignment="1">
      <alignment horizontal="center" wrapText="1"/>
    </xf>
    <xf numFmtId="0" fontId="34" fillId="9" borderId="29" xfId="0" applyFont="1" applyFill="1" applyBorder="1" applyAlignment="1">
      <alignment horizontal="center" wrapText="1"/>
    </xf>
    <xf numFmtId="0" fontId="34" fillId="9" borderId="12" xfId="0" applyFont="1" applyFill="1" applyBorder="1" applyAlignment="1">
      <alignment horizontal="center" wrapText="1"/>
    </xf>
    <xf numFmtId="0" fontId="34" fillId="9" borderId="42" xfId="0" applyFont="1" applyFill="1" applyBorder="1" applyAlignment="1">
      <alignment horizontal="center" wrapText="1"/>
    </xf>
    <xf numFmtId="0" fontId="34" fillId="9" borderId="12" xfId="5" applyFont="1" applyFill="1" applyBorder="1" applyAlignment="1">
      <alignment vertical="center" wrapText="1"/>
    </xf>
    <xf numFmtId="0" fontId="34" fillId="9" borderId="2" xfId="0" applyFont="1" applyFill="1" applyBorder="1" applyAlignment="1">
      <alignment horizontal="center" wrapText="1"/>
    </xf>
    <xf numFmtId="0" fontId="34" fillId="9" borderId="50" xfId="0" applyFont="1" applyFill="1" applyBorder="1" applyAlignment="1">
      <alignment horizontal="center" wrapText="1"/>
    </xf>
    <xf numFmtId="0" fontId="34" fillId="9" borderId="53" xfId="0" applyFont="1" applyFill="1" applyBorder="1" applyAlignment="1">
      <alignment horizontal="center" wrapText="1"/>
    </xf>
    <xf numFmtId="0" fontId="33" fillId="9" borderId="13" xfId="0" applyFont="1" applyFill="1" applyBorder="1" applyAlignment="1">
      <alignment horizontal="center" vertical="center"/>
    </xf>
    <xf numFmtId="0" fontId="0" fillId="9" borderId="14" xfId="0" applyFont="1" applyFill="1" applyBorder="1" applyAlignment="1">
      <alignment horizontal="center"/>
    </xf>
    <xf numFmtId="0" fontId="34" fillId="9" borderId="13" xfId="0" applyFont="1" applyFill="1" applyBorder="1" applyAlignment="1">
      <alignment horizontal="center" wrapText="1"/>
    </xf>
    <xf numFmtId="0" fontId="34" fillId="9" borderId="0" xfId="0" applyFont="1" applyFill="1" applyBorder="1" applyAlignment="1">
      <alignment horizontal="center" wrapText="1"/>
    </xf>
    <xf numFmtId="0" fontId="34" fillId="9" borderId="9" xfId="0" applyFont="1" applyFill="1" applyBorder="1" applyAlignment="1">
      <alignment horizontal="center" wrapText="1"/>
    </xf>
    <xf numFmtId="0" fontId="37" fillId="4" borderId="12" xfId="0" applyFont="1" applyFill="1" applyBorder="1" applyAlignment="1">
      <alignment horizontal="center" vertical="center"/>
    </xf>
    <xf numFmtId="0" fontId="33" fillId="10" borderId="15" xfId="0" applyFont="1" applyFill="1" applyBorder="1" applyAlignment="1">
      <alignment horizontal="center" vertical="center" wrapText="1"/>
    </xf>
    <xf numFmtId="0" fontId="34" fillId="9" borderId="34" xfId="0" applyFont="1" applyFill="1" applyBorder="1" applyAlignment="1">
      <alignment horizontal="center" wrapText="1"/>
    </xf>
    <xf numFmtId="0" fontId="54" fillId="0" borderId="0" xfId="0" applyFont="1" applyBorder="1"/>
    <xf numFmtId="0" fontId="55" fillId="0" borderId="0" xfId="0" applyFont="1" applyBorder="1" applyAlignment="1">
      <alignment vertical="center"/>
    </xf>
    <xf numFmtId="0" fontId="57" fillId="0" borderId="0" xfId="0" applyFont="1" applyBorder="1"/>
    <xf numFmtId="0" fontId="34" fillId="9" borderId="51" xfId="0" applyFont="1" applyFill="1" applyBorder="1" applyAlignment="1">
      <alignment horizontal="center" wrapText="1"/>
    </xf>
    <xf numFmtId="0" fontId="34" fillId="9" borderId="43" xfId="0" applyFont="1" applyFill="1" applyBorder="1" applyAlignment="1">
      <alignment horizontal="center" wrapText="1"/>
    </xf>
    <xf numFmtId="0" fontId="34" fillId="9" borderId="4" xfId="0" applyFont="1" applyFill="1" applyBorder="1" applyAlignment="1">
      <alignment horizontal="center" wrapText="1"/>
    </xf>
    <xf numFmtId="0" fontId="34" fillId="9" borderId="34" xfId="5" applyFont="1" applyFill="1" applyBorder="1" applyAlignment="1">
      <alignment horizontal="center" vertical="center" wrapText="1"/>
    </xf>
    <xf numFmtId="0" fontId="34" fillId="9" borderId="15" xfId="0" applyFont="1" applyFill="1" applyBorder="1" applyAlignment="1">
      <alignment horizontal="center" wrapText="1"/>
    </xf>
    <xf numFmtId="0" fontId="34" fillId="9" borderId="36" xfId="0" applyFont="1" applyFill="1" applyBorder="1" applyAlignment="1">
      <alignment horizontal="center" wrapText="1"/>
    </xf>
    <xf numFmtId="0" fontId="34" fillId="9" borderId="26" xfId="5" applyFont="1" applyFill="1" applyBorder="1" applyAlignment="1">
      <alignment horizontal="center" vertical="center" wrapText="1"/>
    </xf>
    <xf numFmtId="0" fontId="34" fillId="9" borderId="35" xfId="5" applyFont="1" applyFill="1" applyBorder="1" applyAlignment="1">
      <alignment horizontal="center" vertical="center" wrapText="1"/>
    </xf>
    <xf numFmtId="0" fontId="33" fillId="9" borderId="20" xfId="0" applyFont="1" applyFill="1" applyBorder="1" applyAlignment="1">
      <alignment horizontal="center" vertical="center"/>
    </xf>
    <xf numFmtId="0" fontId="0" fillId="9" borderId="21" xfId="0" applyFill="1" applyBorder="1"/>
    <xf numFmtId="0" fontId="34" fillId="9" borderId="8" xfId="0" applyFont="1" applyFill="1" applyBorder="1" applyAlignment="1">
      <alignment horizontal="center" wrapText="1"/>
    </xf>
    <xf numFmtId="0" fontId="0" fillId="9" borderId="21" xfId="0" applyFont="1" applyFill="1" applyBorder="1"/>
    <xf numFmtId="0" fontId="37" fillId="4" borderId="21" xfId="0" applyFont="1" applyFill="1" applyBorder="1" applyAlignment="1">
      <alignment horizontal="center" vertical="center"/>
    </xf>
    <xf numFmtId="0" fontId="34" fillId="9" borderId="53" xfId="5" applyFont="1" applyFill="1" applyBorder="1" applyAlignment="1">
      <alignment vertical="center" wrapText="1"/>
    </xf>
    <xf numFmtId="0" fontId="34" fillId="9" borderId="4" xfId="5" applyFont="1" applyFill="1" applyBorder="1" applyAlignment="1">
      <alignment vertical="center" wrapText="1"/>
    </xf>
    <xf numFmtId="0" fontId="34" fillId="9" borderId="1" xfId="5" applyFont="1" applyFill="1" applyBorder="1" applyAlignment="1">
      <alignment horizontal="center" vertical="center" wrapText="1"/>
    </xf>
    <xf numFmtId="0" fontId="33" fillId="9" borderId="12" xfId="0" applyFont="1" applyFill="1" applyBorder="1" applyAlignment="1">
      <alignment horizontal="center" vertical="center"/>
    </xf>
    <xf numFmtId="0" fontId="0" fillId="9" borderId="8" xfId="0" applyFont="1" applyFill="1" applyBorder="1"/>
    <xf numFmtId="0" fontId="34" fillId="9" borderId="12" xfId="5" applyFont="1" applyFill="1" applyBorder="1" applyAlignment="1">
      <alignment horizontal="left" vertical="center" wrapText="1"/>
    </xf>
    <xf numFmtId="0" fontId="34" fillId="9" borderId="14" xfId="5" applyFont="1" applyFill="1" applyBorder="1" applyAlignment="1">
      <alignment horizontal="center" vertical="center" wrapText="1"/>
    </xf>
    <xf numFmtId="0" fontId="34" fillId="9" borderId="9" xfId="5" applyFont="1" applyFill="1" applyBorder="1" applyAlignment="1">
      <alignment horizontal="left" vertical="center" wrapText="1"/>
    </xf>
    <xf numFmtId="0" fontId="34" fillId="9" borderId="52" xfId="5" applyFont="1" applyFill="1" applyBorder="1" applyAlignment="1">
      <alignment horizontal="center" vertical="center" wrapText="1"/>
    </xf>
    <xf numFmtId="0" fontId="34" fillId="9" borderId="52" xfId="0" applyFont="1" applyFill="1" applyBorder="1" applyAlignment="1">
      <alignment horizontal="center" wrapText="1"/>
    </xf>
    <xf numFmtId="0" fontId="56" fillId="0" borderId="0" xfId="0" applyFont="1" applyBorder="1"/>
    <xf numFmtId="0" fontId="33" fillId="4" borderId="12" xfId="0" applyFont="1" applyFill="1" applyBorder="1" applyAlignment="1">
      <alignment horizontal="center" vertical="center" wrapText="1"/>
    </xf>
    <xf numFmtId="0" fontId="33" fillId="4" borderId="8" xfId="0" applyFont="1" applyFill="1" applyBorder="1" applyAlignment="1">
      <alignment horizontal="center" vertical="center" wrapText="1"/>
    </xf>
    <xf numFmtId="0" fontId="57" fillId="0" borderId="0" xfId="0" applyFont="1" applyBorder="1" applyAlignment="1">
      <alignment vertical="center"/>
    </xf>
    <xf numFmtId="0" fontId="63" fillId="8" borderId="2" xfId="0" applyFont="1" applyFill="1" applyBorder="1" applyAlignment="1">
      <alignment horizontal="center" vertical="center" wrapText="1"/>
    </xf>
    <xf numFmtId="0" fontId="63" fillId="8" borderId="12" xfId="0" applyFont="1" applyFill="1" applyBorder="1" applyAlignment="1">
      <alignment horizontal="center" vertical="center" wrapText="1"/>
    </xf>
    <xf numFmtId="0" fontId="65" fillId="4" borderId="4" xfId="0" applyFont="1" applyFill="1" applyBorder="1" applyAlignment="1">
      <alignment horizontal="center" vertical="center" textRotation="45" wrapText="1"/>
    </xf>
    <xf numFmtId="0" fontId="32" fillId="6" borderId="13" xfId="0" applyFont="1" applyFill="1" applyBorder="1" applyAlignment="1">
      <alignment vertical="center" wrapText="1"/>
    </xf>
    <xf numFmtId="0" fontId="32" fillId="6" borderId="8" xfId="0" applyFont="1" applyFill="1" applyBorder="1" applyAlignment="1">
      <alignment vertical="center" wrapText="1"/>
    </xf>
    <xf numFmtId="0" fontId="34" fillId="13" borderId="24" xfId="5" applyFont="1" applyFill="1" applyBorder="1" applyAlignment="1">
      <alignment vertical="center" wrapText="1"/>
    </xf>
    <xf numFmtId="0" fontId="34" fillId="13" borderId="53" xfId="0" applyFont="1" applyFill="1" applyBorder="1" applyAlignment="1">
      <alignment horizontal="center" wrapText="1"/>
    </xf>
    <xf numFmtId="0" fontId="34" fillId="13" borderId="44" xfId="0" applyFont="1" applyFill="1" applyBorder="1" applyAlignment="1">
      <alignment horizontal="center" wrapText="1"/>
    </xf>
    <xf numFmtId="0" fontId="34" fillId="13" borderId="38" xfId="0" applyFont="1" applyFill="1" applyBorder="1" applyAlignment="1">
      <alignment horizontal="center" wrapText="1"/>
    </xf>
    <xf numFmtId="0" fontId="34" fillId="13" borderId="11" xfId="5" applyFont="1" applyFill="1" applyBorder="1" applyAlignment="1">
      <alignment vertical="center" wrapText="1"/>
    </xf>
    <xf numFmtId="0" fontId="34" fillId="13" borderId="37" xfId="0" applyFont="1" applyFill="1" applyBorder="1" applyAlignment="1">
      <alignment horizontal="center" wrapText="1"/>
    </xf>
    <xf numFmtId="0" fontId="34" fillId="13" borderId="41" xfId="0" applyFont="1" applyFill="1" applyBorder="1" applyAlignment="1">
      <alignment horizontal="center" wrapText="1"/>
    </xf>
    <xf numFmtId="0" fontId="34" fillId="13" borderId="28" xfId="5" applyFont="1" applyFill="1" applyBorder="1" applyAlignment="1">
      <alignment vertical="center" wrapText="1"/>
    </xf>
    <xf numFmtId="0" fontId="34" fillId="13" borderId="47" xfId="0" applyFont="1" applyFill="1" applyBorder="1" applyAlignment="1">
      <alignment horizontal="center" wrapText="1"/>
    </xf>
    <xf numFmtId="0" fontId="34" fillId="13" borderId="7" xfId="5" applyFont="1" applyFill="1" applyBorder="1" applyAlignment="1">
      <alignment vertical="center" wrapText="1"/>
    </xf>
    <xf numFmtId="0" fontId="34" fillId="13" borderId="55" xfId="0" applyFont="1" applyFill="1" applyBorder="1" applyAlignment="1">
      <alignment horizontal="center" wrapText="1"/>
    </xf>
    <xf numFmtId="0" fontId="34" fillId="13" borderId="22" xfId="5" applyFont="1" applyFill="1" applyBorder="1" applyAlignment="1">
      <alignment vertical="center" wrapText="1"/>
    </xf>
    <xf numFmtId="0" fontId="34" fillId="13" borderId="45" xfId="0" applyFont="1" applyFill="1" applyBorder="1" applyAlignment="1">
      <alignment horizontal="center" wrapText="1"/>
    </xf>
    <xf numFmtId="0" fontId="34" fillId="13" borderId="46" xfId="0" applyFont="1" applyFill="1" applyBorder="1" applyAlignment="1">
      <alignment horizontal="center" wrapText="1"/>
    </xf>
    <xf numFmtId="0" fontId="34" fillId="13" borderId="44" xfId="5" applyFont="1" applyFill="1" applyBorder="1" applyAlignment="1">
      <alignment horizontal="center" vertical="center" wrapText="1"/>
    </xf>
    <xf numFmtId="0" fontId="34" fillId="13" borderId="37" xfId="5" applyFont="1" applyFill="1" applyBorder="1" applyAlignment="1">
      <alignment horizontal="center" vertical="center" wrapText="1"/>
    </xf>
    <xf numFmtId="0" fontId="34" fillId="13" borderId="46" xfId="5" applyFont="1" applyFill="1" applyBorder="1" applyAlignment="1">
      <alignment horizontal="center" vertical="center" wrapText="1"/>
    </xf>
    <xf numFmtId="0" fontId="34" fillId="9" borderId="34" xfId="5" applyFont="1" applyFill="1" applyBorder="1" applyAlignment="1">
      <alignment vertical="center" wrapText="1"/>
    </xf>
    <xf numFmtId="0" fontId="34" fillId="9" borderId="26" xfId="5" applyFont="1" applyFill="1" applyBorder="1" applyAlignment="1">
      <alignment vertical="center" wrapText="1"/>
    </xf>
    <xf numFmtId="0" fontId="34" fillId="9" borderId="56" xfId="5" applyFont="1" applyFill="1" applyBorder="1" applyAlignment="1">
      <alignment vertical="center" wrapText="1"/>
    </xf>
    <xf numFmtId="0" fontId="34" fillId="9" borderId="41" xfId="5" applyFont="1" applyFill="1" applyBorder="1" applyAlignment="1">
      <alignment vertical="center" wrapText="1"/>
    </xf>
    <xf numFmtId="0" fontId="34" fillId="9" borderId="0" xfId="5" applyFont="1" applyFill="1" applyBorder="1" applyAlignment="1">
      <alignment vertical="center" wrapText="1"/>
    </xf>
    <xf numFmtId="0" fontId="33" fillId="9" borderId="9" xfId="0" applyFont="1" applyFill="1" applyBorder="1" applyAlignment="1">
      <alignment horizontal="center" vertical="center" wrapText="1"/>
    </xf>
    <xf numFmtId="0" fontId="34" fillId="9" borderId="0" xfId="5" applyFont="1" applyFill="1" applyBorder="1" applyAlignment="1">
      <alignment horizontal="center" vertical="center" wrapText="1"/>
    </xf>
    <xf numFmtId="0" fontId="34" fillId="7" borderId="58" xfId="0" applyFont="1" applyFill="1" applyBorder="1" applyAlignment="1" applyProtection="1">
      <alignment horizontal="center" vertical="center" wrapText="1"/>
      <protection locked="0"/>
    </xf>
    <xf numFmtId="0" fontId="34" fillId="7" borderId="39" xfId="0" applyFont="1" applyFill="1" applyBorder="1" applyAlignment="1" applyProtection="1">
      <alignment horizontal="center" vertical="center" wrapText="1"/>
      <protection locked="0"/>
    </xf>
    <xf numFmtId="0" fontId="34" fillId="7" borderId="56" xfId="0" applyFont="1" applyFill="1" applyBorder="1" applyAlignment="1">
      <alignment horizontal="center" vertical="center" wrapText="1"/>
    </xf>
    <xf numFmtId="0" fontId="34" fillId="7" borderId="2" xfId="0" applyFont="1" applyFill="1" applyBorder="1" applyAlignment="1" applyProtection="1">
      <alignment horizontal="center" vertical="center" wrapText="1"/>
      <protection locked="0"/>
    </xf>
    <xf numFmtId="0" fontId="34" fillId="7" borderId="13" xfId="0" applyFont="1" applyFill="1" applyBorder="1" applyAlignment="1" applyProtection="1">
      <alignment horizontal="center" vertical="center" wrapText="1"/>
      <protection locked="0"/>
    </xf>
    <xf numFmtId="0" fontId="34" fillId="7" borderId="40" xfId="0" applyFont="1" applyFill="1" applyBorder="1" applyAlignment="1" applyProtection="1">
      <alignment horizontal="center" vertical="center" wrapText="1"/>
      <protection locked="0"/>
    </xf>
    <xf numFmtId="0" fontId="34" fillId="7" borderId="42" xfId="0" applyFont="1" applyFill="1" applyBorder="1" applyAlignment="1" applyProtection="1">
      <alignment horizontal="center" vertical="center" wrapText="1"/>
      <protection locked="0"/>
    </xf>
    <xf numFmtId="0" fontId="34" fillId="7" borderId="48" xfId="0" applyFont="1" applyFill="1" applyBorder="1" applyAlignment="1">
      <alignment horizontal="center" vertical="center" wrapText="1"/>
    </xf>
    <xf numFmtId="0" fontId="34" fillId="7" borderId="26" xfId="0" applyFont="1" applyFill="1" applyBorder="1" applyAlignment="1">
      <alignment horizontal="center" vertical="center" wrapText="1"/>
    </xf>
    <xf numFmtId="0" fontId="34" fillId="7" borderId="12" xfId="0" applyFont="1" applyFill="1" applyBorder="1" applyAlignment="1">
      <alignment horizontal="center" vertical="center" wrapText="1"/>
    </xf>
    <xf numFmtId="0" fontId="34" fillId="13" borderId="26" xfId="5" applyFont="1" applyFill="1" applyBorder="1" applyAlignment="1">
      <alignment horizontal="center" vertical="center" wrapText="1"/>
    </xf>
    <xf numFmtId="0" fontId="34" fillId="9" borderId="12" xfId="5" applyFont="1" applyFill="1" applyBorder="1" applyAlignment="1">
      <alignment horizontal="center" vertical="center" wrapText="1"/>
    </xf>
    <xf numFmtId="0" fontId="34" fillId="13" borderId="37" xfId="5" applyFont="1" applyFill="1" applyBorder="1" applyAlignment="1">
      <alignment vertical="center" wrapText="1"/>
    </xf>
    <xf numFmtId="0" fontId="34" fillId="13" borderId="37" xfId="0" applyFont="1" applyFill="1" applyBorder="1" applyAlignment="1">
      <alignment horizontal="center" vertical="center" wrapText="1"/>
    </xf>
    <xf numFmtId="0" fontId="34" fillId="13" borderId="41" xfId="0" applyFont="1" applyFill="1" applyBorder="1" applyAlignment="1">
      <alignment horizontal="left" wrapText="1"/>
    </xf>
    <xf numFmtId="0" fontId="34" fillId="13" borderId="38" xfId="0" applyFont="1" applyFill="1" applyBorder="1" applyAlignment="1" applyProtection="1">
      <alignment horizontal="center" vertical="center" wrapText="1"/>
      <protection locked="0"/>
    </xf>
    <xf numFmtId="0" fontId="34" fillId="7" borderId="33" xfId="0" applyFont="1" applyFill="1" applyBorder="1" applyAlignment="1" applyProtection="1">
      <alignment horizontal="center" vertical="center" wrapText="1"/>
      <protection locked="0"/>
    </xf>
    <xf numFmtId="0" fontId="34" fillId="13" borderId="37" xfId="0" applyFont="1" applyFill="1" applyBorder="1" applyAlignment="1" applyProtection="1">
      <alignment horizontal="center" vertical="center" wrapText="1"/>
      <protection locked="0"/>
    </xf>
    <xf numFmtId="0" fontId="34" fillId="9" borderId="29" xfId="5" applyFont="1" applyFill="1" applyBorder="1" applyAlignment="1">
      <alignment horizontal="center" vertical="center" wrapText="1"/>
    </xf>
    <xf numFmtId="0" fontId="66" fillId="4" borderId="4" xfId="0" applyFont="1" applyFill="1" applyBorder="1" applyAlignment="1">
      <alignment horizontal="center" vertical="center" textRotation="45" wrapText="1"/>
    </xf>
    <xf numFmtId="0" fontId="34" fillId="9" borderId="44" xfId="5" applyFont="1" applyFill="1" applyBorder="1" applyAlignment="1">
      <alignment horizontal="center" vertical="center" wrapText="1"/>
    </xf>
    <xf numFmtId="0" fontId="34" fillId="9" borderId="37" xfId="5" applyFont="1" applyFill="1" applyBorder="1" applyAlignment="1">
      <alignment horizontal="center" vertical="center" wrapText="1"/>
    </xf>
    <xf numFmtId="0" fontId="34" fillId="9" borderId="46" xfId="5" applyFont="1" applyFill="1" applyBorder="1" applyAlignment="1">
      <alignment horizontal="center" vertical="center" wrapText="1"/>
    </xf>
    <xf numFmtId="0" fontId="34" fillId="9" borderId="47" xfId="5" applyFont="1" applyFill="1" applyBorder="1" applyAlignment="1">
      <alignment horizontal="center" vertical="center" wrapText="1"/>
    </xf>
    <xf numFmtId="0" fontId="34" fillId="9" borderId="57" xfId="5" applyFont="1" applyFill="1" applyBorder="1" applyAlignment="1">
      <alignment horizontal="center" vertical="center" wrapText="1"/>
    </xf>
    <xf numFmtId="0" fontId="34" fillId="9" borderId="45" xfId="5" applyFont="1" applyFill="1" applyBorder="1" applyAlignment="1">
      <alignment horizontal="center" vertical="center" wrapText="1"/>
    </xf>
    <xf numFmtId="0" fontId="34" fillId="7" borderId="9" xfId="5" applyFont="1" applyFill="1" applyBorder="1" applyAlignment="1">
      <alignment horizontal="center" vertical="center" wrapText="1"/>
    </xf>
    <xf numFmtId="0" fontId="34" fillId="7" borderId="46" xfId="0" applyFont="1" applyFill="1" applyBorder="1" applyAlignment="1" applyProtection="1">
      <alignment horizontal="center" vertical="center" wrapText="1"/>
      <protection locked="0"/>
    </xf>
    <xf numFmtId="0" fontId="34" fillId="7" borderId="45" xfId="0" applyFont="1" applyFill="1" applyBorder="1" applyAlignment="1" applyProtection="1">
      <alignment horizontal="center" vertical="center" wrapText="1"/>
      <protection locked="0"/>
    </xf>
    <xf numFmtId="0" fontId="7" fillId="2" borderId="3" xfId="0" applyFont="1" applyFill="1" applyBorder="1" applyAlignment="1">
      <alignment horizontal="left" vertical="center" wrapText="1"/>
    </xf>
    <xf numFmtId="0" fontId="7" fillId="0" borderId="11" xfId="0" applyFont="1" applyBorder="1" applyAlignment="1">
      <alignment horizontal="left" vertical="center" wrapText="1"/>
    </xf>
    <xf numFmtId="0" fontId="7" fillId="0" borderId="26" xfId="0" applyFont="1" applyBorder="1" applyAlignment="1">
      <alignment horizontal="left" vertical="center" wrapText="1"/>
    </xf>
    <xf numFmtId="0" fontId="7" fillId="0" borderId="27" xfId="0" applyFont="1" applyBorder="1" applyAlignment="1">
      <alignment horizontal="left" vertical="center" wrapText="1"/>
    </xf>
    <xf numFmtId="0" fontId="7" fillId="0" borderId="3" xfId="0" applyFont="1" applyBorder="1" applyAlignment="1">
      <alignment horizontal="left" vertical="center" wrapText="1"/>
    </xf>
    <xf numFmtId="0" fontId="0" fillId="0" borderId="0" xfId="0" applyFill="1" applyBorder="1" applyAlignment="1">
      <alignment horizontal="left" vertical="center" wrapText="1"/>
    </xf>
    <xf numFmtId="0" fontId="0" fillId="0" borderId="0" xfId="0" applyFill="1" applyBorder="1" applyAlignment="1">
      <alignment horizontal="left" vertical="top" wrapText="1"/>
    </xf>
    <xf numFmtId="0" fontId="50" fillId="0" borderId="0" xfId="0" applyFont="1" applyAlignment="1">
      <alignment horizontal="left" vertical="center" wrapText="1"/>
    </xf>
    <xf numFmtId="0" fontId="53" fillId="0" borderId="0" xfId="0" applyFont="1" applyAlignment="1">
      <alignment horizontal="left" vertical="top"/>
    </xf>
    <xf numFmtId="0" fontId="53" fillId="0" borderId="0" xfId="0" applyFont="1" applyAlignment="1">
      <alignment horizontal="left" vertical="top" wrapText="1"/>
    </xf>
    <xf numFmtId="0" fontId="28" fillId="6" borderId="13" xfId="0" applyFont="1" applyFill="1" applyBorder="1" applyAlignment="1">
      <alignment horizontal="left" vertical="center" wrapText="1"/>
    </xf>
    <xf numFmtId="0" fontId="28" fillId="6" borderId="8" xfId="0" applyFont="1" applyFill="1" applyBorder="1" applyAlignment="1">
      <alignment horizontal="left" vertical="center" wrapText="1"/>
    </xf>
    <xf numFmtId="0" fontId="38" fillId="0" borderId="0" xfId="0" applyFont="1" applyAlignment="1">
      <alignment horizontal="left" vertical="center"/>
    </xf>
    <xf numFmtId="0" fontId="64" fillId="8" borderId="13" xfId="0" applyFont="1" applyFill="1" applyBorder="1" applyAlignment="1">
      <alignment horizontal="center" vertical="center" wrapText="1"/>
    </xf>
    <xf numFmtId="0" fontId="64" fillId="8" borderId="14" xfId="0" applyFont="1" applyFill="1" applyBorder="1" applyAlignment="1">
      <alignment horizontal="center" vertical="center"/>
    </xf>
    <xf numFmtId="0" fontId="38" fillId="0" borderId="0" xfId="0" applyFont="1" applyAlignment="1">
      <alignment horizontal="left" vertical="center" wrapText="1"/>
    </xf>
    <xf numFmtId="0" fontId="38" fillId="0" borderId="0" xfId="0" applyFont="1" applyFill="1" applyAlignment="1">
      <alignment horizontal="left" vertical="center" wrapText="1"/>
    </xf>
    <xf numFmtId="0" fontId="28" fillId="4" borderId="13"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8" fillId="4" borderId="36" xfId="0" applyFont="1" applyFill="1" applyBorder="1" applyAlignment="1">
      <alignment horizontal="center" vertical="center" wrapText="1"/>
    </xf>
    <xf numFmtId="0" fontId="33" fillId="9" borderId="15" xfId="0" applyFont="1" applyFill="1" applyBorder="1" applyAlignment="1">
      <alignment horizontal="center" vertical="center" wrapText="1"/>
    </xf>
    <xf numFmtId="0" fontId="33" fillId="9" borderId="29" xfId="0" applyFont="1" applyFill="1" applyBorder="1" applyAlignment="1">
      <alignment horizontal="center" vertical="center" wrapText="1"/>
    </xf>
    <xf numFmtId="0" fontId="38" fillId="10" borderId="13" xfId="0" applyFont="1" applyFill="1" applyBorder="1" applyAlignment="1">
      <alignment horizontal="left" vertical="center"/>
    </xf>
    <xf numFmtId="0" fontId="38" fillId="10" borderId="8" xfId="0" applyFont="1" applyFill="1" applyBorder="1" applyAlignment="1">
      <alignment horizontal="left" vertical="center"/>
    </xf>
    <xf numFmtId="0" fontId="33" fillId="9" borderId="9" xfId="0" applyFont="1" applyFill="1" applyBorder="1" applyAlignment="1">
      <alignment horizontal="center" vertical="center" wrapText="1"/>
    </xf>
    <xf numFmtId="0" fontId="38" fillId="4" borderId="13" xfId="0" applyFont="1" applyFill="1" applyBorder="1" applyAlignment="1">
      <alignment horizontal="left" vertical="center"/>
    </xf>
    <xf numFmtId="0" fontId="38" fillId="4" borderId="8" xfId="0" applyFont="1" applyFill="1" applyBorder="1" applyAlignment="1">
      <alignment horizontal="left" vertical="center"/>
    </xf>
    <xf numFmtId="0" fontId="34" fillId="9" borderId="15" xfId="5" applyFont="1" applyFill="1" applyBorder="1" applyAlignment="1">
      <alignment horizontal="center" vertical="center" wrapText="1"/>
    </xf>
    <xf numFmtId="0" fontId="34" fillId="9" borderId="29" xfId="5" applyFont="1" applyFill="1" applyBorder="1" applyAlignment="1">
      <alignment horizontal="center" vertical="center" wrapText="1"/>
    </xf>
    <xf numFmtId="0" fontId="34" fillId="9" borderId="9" xfId="5" applyFont="1" applyFill="1" applyBorder="1" applyAlignment="1">
      <alignment horizontal="center" vertical="center" wrapText="1"/>
    </xf>
    <xf numFmtId="0" fontId="38" fillId="0" borderId="0" xfId="0" applyFont="1" applyAlignment="1">
      <alignment horizontal="left" vertical="top" wrapText="1"/>
    </xf>
    <xf numFmtId="0" fontId="33" fillId="9" borderId="2" xfId="0" applyFont="1" applyFill="1" applyBorder="1" applyAlignment="1">
      <alignment horizontal="center" vertical="center" wrapText="1"/>
    </xf>
    <xf numFmtId="0" fontId="33" fillId="9" borderId="50" xfId="0" applyFont="1" applyFill="1" applyBorder="1" applyAlignment="1">
      <alignment horizontal="center" vertical="center" wrapText="1"/>
    </xf>
    <xf numFmtId="0" fontId="34" fillId="9" borderId="53" xfId="5" applyFont="1" applyFill="1" applyBorder="1" applyAlignment="1">
      <alignment horizontal="center" vertical="center" wrapText="1"/>
    </xf>
    <xf numFmtId="0" fontId="34" fillId="9" borderId="4" xfId="5" applyFont="1" applyFill="1" applyBorder="1" applyAlignment="1">
      <alignment horizontal="center" vertical="center" wrapText="1"/>
    </xf>
    <xf numFmtId="0" fontId="34" fillId="9" borderId="51" xfId="5" applyFont="1" applyFill="1" applyBorder="1" applyAlignment="1">
      <alignment horizontal="center" vertical="center" wrapText="1"/>
    </xf>
    <xf numFmtId="0" fontId="34" fillId="9" borderId="0" xfId="5" applyFont="1" applyFill="1" applyBorder="1" applyAlignment="1">
      <alignment horizontal="center" vertical="center" wrapText="1"/>
    </xf>
    <xf numFmtId="0" fontId="33" fillId="9" borderId="1" xfId="0" applyFont="1" applyFill="1" applyBorder="1" applyAlignment="1">
      <alignment horizontal="center" vertical="center" wrapText="1"/>
    </xf>
    <xf numFmtId="0" fontId="31" fillId="2" borderId="0" xfId="0" applyFont="1" applyFill="1" applyAlignment="1">
      <alignment horizontal="left" vertical="center" wrapText="1"/>
    </xf>
    <xf numFmtId="0" fontId="31" fillId="2" borderId="0" xfId="0" applyFont="1" applyFill="1" applyBorder="1" applyAlignment="1">
      <alignment horizontal="left" vertical="center" wrapText="1"/>
    </xf>
    <xf numFmtId="0" fontId="33" fillId="9" borderId="54" xfId="0" applyFont="1" applyFill="1" applyBorder="1" applyAlignment="1">
      <alignment horizontal="center" vertical="center" wrapText="1"/>
    </xf>
    <xf numFmtId="0" fontId="33" fillId="9" borderId="30" xfId="0" applyFont="1" applyFill="1" applyBorder="1" applyAlignment="1">
      <alignment horizontal="center" vertical="center" wrapText="1"/>
    </xf>
    <xf numFmtId="0" fontId="33" fillId="9" borderId="48" xfId="0" applyFont="1" applyFill="1" applyBorder="1" applyAlignment="1">
      <alignment horizontal="center" vertical="center" wrapText="1"/>
    </xf>
    <xf numFmtId="0" fontId="33" fillId="9" borderId="40" xfId="0" applyFont="1" applyFill="1" applyBorder="1" applyAlignment="1">
      <alignment horizontal="center" vertical="center" wrapText="1"/>
    </xf>
    <xf numFmtId="0" fontId="33" fillId="9" borderId="39" xfId="0" applyFont="1" applyFill="1" applyBorder="1" applyAlignment="1">
      <alignment horizontal="center" vertical="center" wrapText="1"/>
    </xf>
    <xf numFmtId="0" fontId="34" fillId="9" borderId="52" xfId="5" applyFont="1" applyFill="1" applyBorder="1" applyAlignment="1">
      <alignment horizontal="center" vertical="center" wrapText="1"/>
    </xf>
    <xf numFmtId="0" fontId="33" fillId="9" borderId="12" xfId="0" applyFont="1" applyFill="1" applyBorder="1" applyAlignment="1">
      <alignment horizontal="center" vertical="center" wrapText="1"/>
    </xf>
    <xf numFmtId="0" fontId="33" fillId="13" borderId="31" xfId="0" applyFont="1" applyFill="1" applyBorder="1" applyAlignment="1">
      <alignment horizontal="center" vertical="center" wrapText="1"/>
    </xf>
    <xf numFmtId="0" fontId="33" fillId="13" borderId="30" xfId="0" applyFont="1" applyFill="1" applyBorder="1" applyAlignment="1">
      <alignment horizontal="center" vertical="center" wrapText="1"/>
    </xf>
    <xf numFmtId="0" fontId="33" fillId="13" borderId="32" xfId="0" applyFont="1" applyFill="1" applyBorder="1" applyAlignment="1">
      <alignment horizontal="center" vertical="center" wrapText="1"/>
    </xf>
    <xf numFmtId="0" fontId="34" fillId="13" borderId="15" xfId="5" applyFont="1" applyFill="1" applyBorder="1" applyAlignment="1">
      <alignment horizontal="center" vertical="center" wrapText="1"/>
    </xf>
    <xf numFmtId="0" fontId="34" fillId="13" borderId="29" xfId="5" applyFont="1" applyFill="1" applyBorder="1" applyAlignment="1">
      <alignment horizontal="center" vertical="center" wrapText="1"/>
    </xf>
    <xf numFmtId="0" fontId="34" fillId="13" borderId="9" xfId="5" applyFont="1" applyFill="1" applyBorder="1" applyAlignment="1">
      <alignment horizontal="center" vertical="center" wrapText="1"/>
    </xf>
    <xf numFmtId="0" fontId="47" fillId="11" borderId="13" xfId="0" applyFont="1" applyFill="1" applyBorder="1" applyAlignment="1">
      <alignment horizontal="left" vertical="center"/>
    </xf>
    <xf numFmtId="0" fontId="47" fillId="11" borderId="14" xfId="0" applyFont="1" applyFill="1" applyBorder="1" applyAlignment="1">
      <alignment horizontal="left" vertical="center"/>
    </xf>
    <xf numFmtId="0" fontId="47" fillId="11" borderId="8" xfId="0" applyFont="1" applyFill="1" applyBorder="1" applyAlignment="1">
      <alignment horizontal="left" vertical="center"/>
    </xf>
    <xf numFmtId="0" fontId="34" fillId="9" borderId="36" xfId="5" applyFont="1" applyFill="1" applyBorder="1" applyAlignment="1">
      <alignment horizontal="center" vertical="center" wrapText="1"/>
    </xf>
    <xf numFmtId="0" fontId="41" fillId="7" borderId="2" xfId="0" applyFont="1" applyFill="1" applyBorder="1" applyAlignment="1">
      <alignment horizontal="center" vertical="center" wrapText="1"/>
    </xf>
    <xf numFmtId="0" fontId="41" fillId="7" borderId="50" xfId="0" applyFont="1" applyFill="1" applyBorder="1" applyAlignment="1">
      <alignment horizontal="center" vertical="center" wrapText="1"/>
    </xf>
    <xf numFmtId="0" fontId="41" fillId="7" borderId="1" xfId="0" applyFont="1" applyFill="1" applyBorder="1" applyAlignment="1">
      <alignment horizontal="center" vertical="center" wrapText="1"/>
    </xf>
    <xf numFmtId="0" fontId="43" fillId="0" borderId="0" xfId="0" applyFont="1" applyAlignment="1">
      <alignment horizontal="center" vertical="center" wrapText="1"/>
    </xf>
    <xf numFmtId="0" fontId="43" fillId="0" borderId="52" xfId="0" applyFont="1" applyBorder="1" applyAlignment="1">
      <alignment horizontal="center" vertical="center" wrapText="1"/>
    </xf>
    <xf numFmtId="0" fontId="27" fillId="0" borderId="0" xfId="0" applyFont="1" applyFill="1" applyAlignment="1">
      <alignment horizontal="center" vertical="center" wrapText="1"/>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8" xfId="0" applyFont="1" applyFill="1" applyBorder="1" applyAlignment="1">
      <alignment horizontal="center" vertical="center"/>
    </xf>
    <xf numFmtId="0" fontId="33" fillId="10" borderId="15" xfId="0" applyFont="1" applyFill="1" applyBorder="1" applyAlignment="1">
      <alignment horizontal="center" vertical="center" wrapText="1"/>
    </xf>
    <xf numFmtId="0" fontId="33" fillId="10" borderId="9"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7" fillId="4" borderId="14" xfId="0" applyFont="1" applyFill="1" applyBorder="1" applyAlignment="1">
      <alignment horizontal="center" vertical="center" wrapText="1"/>
    </xf>
    <xf numFmtId="0" fontId="37" fillId="4" borderId="8" xfId="0" applyFont="1" applyFill="1" applyBorder="1" applyAlignment="1">
      <alignment horizontal="center" vertical="center" wrapText="1"/>
    </xf>
    <xf numFmtId="0" fontId="37" fillId="4" borderId="15" xfId="0" applyFont="1" applyFill="1" applyBorder="1" applyAlignment="1">
      <alignment horizontal="center" vertical="center" wrapText="1"/>
    </xf>
    <xf numFmtId="0" fontId="37" fillId="4" borderId="9" xfId="0" applyFont="1" applyFill="1" applyBorder="1" applyAlignment="1">
      <alignment horizontal="center" vertical="center" wrapText="1"/>
    </xf>
    <xf numFmtId="0" fontId="33" fillId="4" borderId="13" xfId="0" applyFont="1" applyFill="1" applyBorder="1" applyAlignment="1">
      <alignment horizontal="center" vertical="center" wrapText="1"/>
    </xf>
    <xf numFmtId="0" fontId="33" fillId="4" borderId="14" xfId="0" applyFont="1" applyFill="1" applyBorder="1" applyAlignment="1">
      <alignment horizontal="center" vertical="center" wrapText="1"/>
    </xf>
    <xf numFmtId="0" fontId="33" fillId="4" borderId="8" xfId="0" applyFont="1" applyFill="1" applyBorder="1" applyAlignment="1">
      <alignment horizontal="center" vertical="center" wrapText="1"/>
    </xf>
    <xf numFmtId="0" fontId="37" fillId="4" borderId="15" xfId="0" applyFont="1" applyFill="1" applyBorder="1" applyAlignment="1">
      <alignment horizontal="center" vertical="center"/>
    </xf>
    <xf numFmtId="0" fontId="37" fillId="4" borderId="9" xfId="0" applyFont="1" applyFill="1" applyBorder="1" applyAlignment="1">
      <alignment horizontal="center" vertical="center"/>
    </xf>
    <xf numFmtId="0" fontId="37" fillId="10" borderId="15" xfId="0" applyFont="1" applyFill="1" applyBorder="1" applyAlignment="1">
      <alignment horizontal="center" vertical="center" wrapText="1"/>
    </xf>
    <xf numFmtId="0" fontId="37" fillId="10" borderId="29" xfId="0" applyFont="1" applyFill="1" applyBorder="1" applyAlignment="1">
      <alignment horizontal="center" vertical="center" wrapText="1"/>
    </xf>
    <xf numFmtId="0" fontId="0" fillId="9" borderId="12" xfId="0" applyFont="1" applyFill="1" applyBorder="1" applyAlignment="1">
      <alignment horizontal="center" vertical="center"/>
    </xf>
    <xf numFmtId="0" fontId="47" fillId="11" borderId="14" xfId="0" applyFont="1" applyFill="1" applyBorder="1" applyAlignment="1">
      <alignment vertical="center"/>
    </xf>
    <xf numFmtId="0" fontId="47" fillId="11" borderId="8" xfId="0" applyFont="1" applyFill="1" applyBorder="1" applyAlignment="1">
      <alignment vertical="center"/>
    </xf>
    <xf numFmtId="0" fontId="67" fillId="9" borderId="4" xfId="0" applyFont="1" applyFill="1" applyBorder="1" applyAlignment="1">
      <alignment horizontal="center" vertical="center" wrapText="1"/>
    </xf>
  </cellXfs>
  <cellStyles count="6">
    <cellStyle name="Hyperlink" xfId="5" builtinId="8"/>
    <cellStyle name="Normal" xfId="0" builtinId="0"/>
    <cellStyle name="Normal 2" xfId="2" xr:uid="{1F9A1EC2-4294-4F21-B6EB-C3A4FE9BEC2B}"/>
    <cellStyle name="Normal 2 2" xfId="3" xr:uid="{540029D5-4DB4-4CB8-8A31-79D78F3C407E}"/>
    <cellStyle name="Normal 3" xfId="1" xr:uid="{F474326C-508C-4880-ADBA-55121F58061F}"/>
    <cellStyle name="Normal 7" xfId="4" xr:uid="{6CBC2182-673D-4E38-A745-A1F29FD4E92B}"/>
  </cellStyles>
  <dxfs count="2">
    <dxf>
      <fill>
        <patternFill>
          <bgColor rgb="FFFFFF00"/>
        </patternFill>
      </fill>
    </dxf>
    <dxf>
      <fill>
        <patternFill>
          <bgColor rgb="FFFFFF00"/>
        </patternFill>
      </fill>
    </dxf>
  </dxfs>
  <tableStyles count="0" defaultTableStyle="TableStyleMedium2" defaultPivotStyle="PivotStyleLight16"/>
  <colors>
    <mruColors>
      <color rgb="FFE8F2F9"/>
      <color rgb="FFC2C851"/>
      <color rgb="FFE7B3FF"/>
      <color rgb="FFECFFB7"/>
      <color rgb="FF035FAA"/>
      <color rgb="FFFFE8E1"/>
      <color rgb="FF5B6A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547072</xdr:colOff>
      <xdr:row>0</xdr:row>
      <xdr:rowOff>90692</xdr:rowOff>
    </xdr:from>
    <xdr:to>
      <xdr:col>2</xdr:col>
      <xdr:colOff>1292411</xdr:colOff>
      <xdr:row>3</xdr:row>
      <xdr:rowOff>143003</xdr:rowOff>
    </xdr:to>
    <xdr:pic>
      <xdr:nvPicPr>
        <xdr:cNvPr id="2" name="Picture 1">
          <a:extLst>
            <a:ext uri="{FF2B5EF4-FFF2-40B4-BE49-F238E27FC236}">
              <a16:creationId xmlns:a16="http://schemas.microsoft.com/office/drawing/2014/main" id="{7AAB8A76-66AD-45CE-8DA4-A55F387C2DF8}"/>
            </a:ext>
          </a:extLst>
        </xdr:cNvPr>
        <xdr:cNvPicPr>
          <a:picLocks noChangeAspect="1"/>
        </xdr:cNvPicPr>
      </xdr:nvPicPr>
      <xdr:blipFill>
        <a:blip xmlns:r="http://schemas.openxmlformats.org/officeDocument/2006/relationships" r:embed="rId1"/>
        <a:stretch>
          <a:fillRect/>
        </a:stretch>
      </xdr:blipFill>
      <xdr:spPr>
        <a:xfrm>
          <a:off x="547072" y="90692"/>
          <a:ext cx="1567104" cy="590193"/>
        </a:xfrm>
        <a:prstGeom prst="rect">
          <a:avLst/>
        </a:prstGeom>
      </xdr:spPr>
    </xdr:pic>
    <xdr:clientData/>
  </xdr:twoCellAnchor>
  <xdr:twoCellAnchor editAs="oneCell">
    <xdr:from>
      <xdr:col>0</xdr:col>
      <xdr:colOff>445522</xdr:colOff>
      <xdr:row>14</xdr:row>
      <xdr:rowOff>29883</xdr:rowOff>
    </xdr:from>
    <xdr:to>
      <xdr:col>7</xdr:col>
      <xdr:colOff>851647</xdr:colOff>
      <xdr:row>48</xdr:row>
      <xdr:rowOff>14940</xdr:rowOff>
    </xdr:to>
    <xdr:pic>
      <xdr:nvPicPr>
        <xdr:cNvPr id="3" name="Picture 2">
          <a:extLst>
            <a:ext uri="{FF2B5EF4-FFF2-40B4-BE49-F238E27FC236}">
              <a16:creationId xmlns:a16="http://schemas.microsoft.com/office/drawing/2014/main" id="{F4858072-45E5-4BFD-8578-477E124D57BE}"/>
            </a:ext>
          </a:extLst>
        </xdr:cNvPr>
        <xdr:cNvPicPr>
          <a:picLocks noChangeAspect="1"/>
        </xdr:cNvPicPr>
      </xdr:nvPicPr>
      <xdr:blipFill rotWithShape="1">
        <a:blip xmlns:r="http://schemas.openxmlformats.org/officeDocument/2006/relationships" r:embed="rId2"/>
        <a:srcRect l="20101" t="24985" r="36144" b="14078"/>
        <a:stretch/>
      </xdr:blipFill>
      <xdr:spPr>
        <a:xfrm>
          <a:off x="445522" y="5737412"/>
          <a:ext cx="7772125" cy="6088528"/>
        </a:xfrm>
        <a:prstGeom prst="rect">
          <a:avLst/>
        </a:prstGeom>
      </xdr:spPr>
    </xdr:pic>
    <xdr:clientData/>
  </xdr:twoCellAnchor>
  <xdr:twoCellAnchor>
    <xdr:from>
      <xdr:col>1</xdr:col>
      <xdr:colOff>100853</xdr:colOff>
      <xdr:row>10</xdr:row>
      <xdr:rowOff>392206</xdr:rowOff>
    </xdr:from>
    <xdr:to>
      <xdr:col>1</xdr:col>
      <xdr:colOff>100853</xdr:colOff>
      <xdr:row>11</xdr:row>
      <xdr:rowOff>224117</xdr:rowOff>
    </xdr:to>
    <xdr:cxnSp macro="">
      <xdr:nvCxnSpPr>
        <xdr:cNvPr id="5" name="Straight Arrow Connector 4">
          <a:extLst>
            <a:ext uri="{FF2B5EF4-FFF2-40B4-BE49-F238E27FC236}">
              <a16:creationId xmlns:a16="http://schemas.microsoft.com/office/drawing/2014/main" id="{0D62BD2C-5EE5-4F4A-B656-80698D72BA5D}"/>
            </a:ext>
          </a:extLst>
        </xdr:cNvPr>
        <xdr:cNvCxnSpPr/>
      </xdr:nvCxnSpPr>
      <xdr:spPr>
        <a:xfrm>
          <a:off x="683559" y="3742765"/>
          <a:ext cx="0" cy="31376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93382</xdr:colOff>
      <xdr:row>11</xdr:row>
      <xdr:rowOff>463177</xdr:rowOff>
    </xdr:from>
    <xdr:to>
      <xdr:col>1</xdr:col>
      <xdr:colOff>93382</xdr:colOff>
      <xdr:row>12</xdr:row>
      <xdr:rowOff>212911</xdr:rowOff>
    </xdr:to>
    <xdr:cxnSp macro="">
      <xdr:nvCxnSpPr>
        <xdr:cNvPr id="9" name="Straight Arrow Connector 8">
          <a:extLst>
            <a:ext uri="{FF2B5EF4-FFF2-40B4-BE49-F238E27FC236}">
              <a16:creationId xmlns:a16="http://schemas.microsoft.com/office/drawing/2014/main" id="{28E29A0B-6748-4F73-82B1-8D665E2ACCD2}"/>
            </a:ext>
          </a:extLst>
        </xdr:cNvPr>
        <xdr:cNvCxnSpPr/>
      </xdr:nvCxnSpPr>
      <xdr:spPr>
        <a:xfrm>
          <a:off x="705970" y="3742765"/>
          <a:ext cx="0" cy="40714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11205</xdr:colOff>
      <xdr:row>10</xdr:row>
      <xdr:rowOff>119530</xdr:rowOff>
    </xdr:from>
    <xdr:to>
      <xdr:col>40</xdr:col>
      <xdr:colOff>24422</xdr:colOff>
      <xdr:row>46</xdr:row>
      <xdr:rowOff>126565</xdr:rowOff>
    </xdr:to>
    <xdr:pic>
      <xdr:nvPicPr>
        <xdr:cNvPr id="2" name="Picture 3">
          <a:extLst>
            <a:ext uri="{FF2B5EF4-FFF2-40B4-BE49-F238E27FC236}">
              <a16:creationId xmlns:a16="http://schemas.microsoft.com/office/drawing/2014/main" id="{8CF646C4-C57D-4CCA-AA51-A7AD5241948C}"/>
            </a:ext>
          </a:extLst>
        </xdr:cNvPr>
        <xdr:cNvPicPr>
          <a:picLocks noChangeAspect="1"/>
        </xdr:cNvPicPr>
      </xdr:nvPicPr>
      <xdr:blipFill rotWithShape="1">
        <a:blip xmlns:r="http://schemas.openxmlformats.org/officeDocument/2006/relationships" r:embed="rId1"/>
        <a:srcRect l="27908" t="10571" r="29713" b="7465"/>
        <a:stretch/>
      </xdr:blipFill>
      <xdr:spPr>
        <a:xfrm>
          <a:off x="190499" y="2282265"/>
          <a:ext cx="7442717" cy="8096933"/>
        </a:xfrm>
        <a:prstGeom prst="rect">
          <a:avLst/>
        </a:prstGeom>
      </xdr:spPr>
    </xdr:pic>
    <xdr:clientData/>
  </xdr:twoCellAnchor>
  <xdr:twoCellAnchor editAs="oneCell">
    <xdr:from>
      <xdr:col>43</xdr:col>
      <xdr:colOff>100854</xdr:colOff>
      <xdr:row>10</xdr:row>
      <xdr:rowOff>169450</xdr:rowOff>
    </xdr:from>
    <xdr:to>
      <xdr:col>68</xdr:col>
      <xdr:colOff>78440</xdr:colOff>
      <xdr:row>30</xdr:row>
      <xdr:rowOff>18589</xdr:rowOff>
    </xdr:to>
    <xdr:pic>
      <xdr:nvPicPr>
        <xdr:cNvPr id="5" name="Picture 4">
          <a:extLst>
            <a:ext uri="{FF2B5EF4-FFF2-40B4-BE49-F238E27FC236}">
              <a16:creationId xmlns:a16="http://schemas.microsoft.com/office/drawing/2014/main" id="{9C94F38E-DBF2-40CD-B10C-7A4D6E0AC059}"/>
            </a:ext>
          </a:extLst>
        </xdr:cNvPr>
        <xdr:cNvPicPr>
          <a:picLocks noChangeAspect="1"/>
        </xdr:cNvPicPr>
      </xdr:nvPicPr>
      <xdr:blipFill rotWithShape="1">
        <a:blip xmlns:r="http://schemas.openxmlformats.org/officeDocument/2006/relationships" r:embed="rId2"/>
        <a:srcRect l="28253" t="23287" r="29282" b="27687"/>
        <a:stretch/>
      </xdr:blipFill>
      <xdr:spPr>
        <a:xfrm>
          <a:off x="7810501" y="1009891"/>
          <a:ext cx="7519145" cy="4880581"/>
        </a:xfrm>
        <a:prstGeom prst="rect">
          <a:avLst/>
        </a:prstGeom>
      </xdr:spPr>
    </xdr:pic>
    <xdr:clientData/>
  </xdr:twoCellAnchor>
  <xdr:twoCellAnchor editAs="oneCell">
    <xdr:from>
      <xdr:col>43</xdr:col>
      <xdr:colOff>108323</xdr:colOff>
      <xdr:row>30</xdr:row>
      <xdr:rowOff>112058</xdr:rowOff>
    </xdr:from>
    <xdr:to>
      <xdr:col>68</xdr:col>
      <xdr:colOff>81061</xdr:colOff>
      <xdr:row>46</xdr:row>
      <xdr:rowOff>94640</xdr:rowOff>
    </xdr:to>
    <xdr:pic>
      <xdr:nvPicPr>
        <xdr:cNvPr id="6" name="Picture 5">
          <a:extLst>
            <a:ext uri="{FF2B5EF4-FFF2-40B4-BE49-F238E27FC236}">
              <a16:creationId xmlns:a16="http://schemas.microsoft.com/office/drawing/2014/main" id="{FE2B9104-AD64-4CB3-B9FD-D92EEEAD3690}"/>
            </a:ext>
          </a:extLst>
        </xdr:cNvPr>
        <xdr:cNvPicPr>
          <a:picLocks noChangeAspect="1"/>
        </xdr:cNvPicPr>
      </xdr:nvPicPr>
      <xdr:blipFill rotWithShape="1">
        <a:blip xmlns:r="http://schemas.openxmlformats.org/officeDocument/2006/relationships" r:embed="rId3"/>
        <a:srcRect l="26013" t="38301" r="26785" b="24929"/>
        <a:stretch/>
      </xdr:blipFill>
      <xdr:spPr>
        <a:xfrm>
          <a:off x="8408147" y="5827058"/>
          <a:ext cx="8018561" cy="3179992"/>
        </a:xfrm>
        <a:prstGeom prst="rect">
          <a:avLst/>
        </a:prstGeom>
      </xdr:spPr>
    </xdr:pic>
    <xdr:clientData/>
  </xdr:twoCellAnchor>
  <xdr:twoCellAnchor editAs="oneCell">
    <xdr:from>
      <xdr:col>44</xdr:col>
      <xdr:colOff>97117</xdr:colOff>
      <xdr:row>47</xdr:row>
      <xdr:rowOff>41088</xdr:rowOff>
    </xdr:from>
    <xdr:to>
      <xdr:col>68</xdr:col>
      <xdr:colOff>187480</xdr:colOff>
      <xdr:row>60</xdr:row>
      <xdr:rowOff>61111</xdr:rowOff>
    </xdr:to>
    <xdr:pic>
      <xdr:nvPicPr>
        <xdr:cNvPr id="8" name="Picture 7">
          <a:extLst>
            <a:ext uri="{FF2B5EF4-FFF2-40B4-BE49-F238E27FC236}">
              <a16:creationId xmlns:a16="http://schemas.microsoft.com/office/drawing/2014/main" id="{17D26D0D-8DF6-48BA-BD79-D7026289AAAC}"/>
            </a:ext>
          </a:extLst>
        </xdr:cNvPr>
        <xdr:cNvPicPr>
          <a:picLocks noChangeAspect="1"/>
        </xdr:cNvPicPr>
      </xdr:nvPicPr>
      <xdr:blipFill rotWithShape="1">
        <a:blip xmlns:r="http://schemas.openxmlformats.org/officeDocument/2006/relationships" r:embed="rId4"/>
        <a:srcRect l="26099" t="25738" r="26612" b="45613"/>
        <a:stretch/>
      </xdr:blipFill>
      <xdr:spPr>
        <a:xfrm>
          <a:off x="8591176" y="9140264"/>
          <a:ext cx="7941951" cy="2455435"/>
        </a:xfrm>
        <a:prstGeom prst="rect">
          <a:avLst/>
        </a:prstGeom>
      </xdr:spPr>
    </xdr:pic>
    <xdr:clientData/>
  </xdr:twoCellAnchor>
  <xdr:twoCellAnchor editAs="oneCell">
    <xdr:from>
      <xdr:col>0</xdr:col>
      <xdr:colOff>119530</xdr:colOff>
      <xdr:row>47</xdr:row>
      <xdr:rowOff>22413</xdr:rowOff>
    </xdr:from>
    <xdr:to>
      <xdr:col>44</xdr:col>
      <xdr:colOff>7471</xdr:colOff>
      <xdr:row>67</xdr:row>
      <xdr:rowOff>54568</xdr:rowOff>
    </xdr:to>
    <xdr:pic>
      <xdr:nvPicPr>
        <xdr:cNvPr id="10" name="Picture 9">
          <a:extLst>
            <a:ext uri="{FF2B5EF4-FFF2-40B4-BE49-F238E27FC236}">
              <a16:creationId xmlns:a16="http://schemas.microsoft.com/office/drawing/2014/main" id="{B0779048-9FE2-415C-BF82-40EA87D2F7B8}"/>
            </a:ext>
          </a:extLst>
        </xdr:cNvPr>
        <xdr:cNvPicPr>
          <a:picLocks noChangeAspect="1"/>
        </xdr:cNvPicPr>
      </xdr:nvPicPr>
      <xdr:blipFill rotWithShape="1">
        <a:blip xmlns:r="http://schemas.openxmlformats.org/officeDocument/2006/relationships" r:embed="rId5"/>
        <a:srcRect l="25927" t="19764" r="27215" b="39943"/>
        <a:stretch/>
      </xdr:blipFill>
      <xdr:spPr>
        <a:xfrm>
          <a:off x="119530" y="9121589"/>
          <a:ext cx="8382000" cy="37898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4794250</xdr:colOff>
      <xdr:row>6</xdr:row>
      <xdr:rowOff>6349</xdr:rowOff>
    </xdr:from>
    <xdr:to>
      <xdr:col>4</xdr:col>
      <xdr:colOff>275166</xdr:colOff>
      <xdr:row>13</xdr:row>
      <xdr:rowOff>444499</xdr:rowOff>
    </xdr:to>
    <xdr:sp macro="" textlink="">
      <xdr:nvSpPr>
        <xdr:cNvPr id="2" name="TextBox 1">
          <a:extLst>
            <a:ext uri="{FF2B5EF4-FFF2-40B4-BE49-F238E27FC236}">
              <a16:creationId xmlns:a16="http://schemas.microsoft.com/office/drawing/2014/main" id="{39E5B189-6E95-404B-A9EF-AA01835D38B4}"/>
            </a:ext>
          </a:extLst>
        </xdr:cNvPr>
        <xdr:cNvSpPr txBox="1"/>
      </xdr:nvSpPr>
      <xdr:spPr>
        <a:xfrm>
          <a:off x="9207500" y="2070099"/>
          <a:ext cx="2095499" cy="12424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NOTE</a:t>
          </a:r>
          <a:r>
            <a:rPr lang="en-US" sz="1200"/>
            <a:t>: Electric Utility</a:t>
          </a:r>
          <a:r>
            <a:rPr lang="en-US" sz="1200" baseline="0"/>
            <a:t> and Gas Utility </a:t>
          </a:r>
          <a:r>
            <a:rPr lang="en-US" sz="1200"/>
            <a:t>System Impacts should</a:t>
          </a:r>
          <a:r>
            <a:rPr lang="en-US" sz="1200" baseline="0"/>
            <a:t> be included in all assessments for electric system and gas system investment decisions, respectively. </a:t>
          </a:r>
          <a:endParaRPr lang="en-US" sz="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10582</xdr:colOff>
      <xdr:row>5</xdr:row>
      <xdr:rowOff>21168</xdr:rowOff>
    </xdr:from>
    <xdr:to>
      <xdr:col>11</xdr:col>
      <xdr:colOff>941916</xdr:colOff>
      <xdr:row>8</xdr:row>
      <xdr:rowOff>158751</xdr:rowOff>
    </xdr:to>
    <xdr:sp macro="" textlink="">
      <xdr:nvSpPr>
        <xdr:cNvPr id="3" name="TextBox 2">
          <a:extLst>
            <a:ext uri="{FF2B5EF4-FFF2-40B4-BE49-F238E27FC236}">
              <a16:creationId xmlns:a16="http://schemas.microsoft.com/office/drawing/2014/main" id="{F76D8DDC-421B-4072-8D95-1E7D71AB47CB}"/>
            </a:ext>
          </a:extLst>
        </xdr:cNvPr>
        <xdr:cNvSpPr txBox="1"/>
      </xdr:nvSpPr>
      <xdr:spPr>
        <a:xfrm>
          <a:off x="12403665" y="1587501"/>
          <a:ext cx="3386668" cy="1121833"/>
        </a:xfrm>
        <a:prstGeom prst="rect">
          <a:avLst/>
        </a:prstGeom>
        <a:solidFill>
          <a:srgbClr val="E8F2F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Broadest</a:t>
          </a:r>
          <a:r>
            <a:rPr lang="en-US" sz="1100" baseline="0"/>
            <a:t> interpretation of policy goals is when the test accounts for impacts relevant to </a:t>
          </a:r>
          <a:r>
            <a:rPr lang="en-US" sz="1100">
              <a:solidFill>
                <a:schemeClr val="dk1"/>
              </a:solidFill>
              <a:effectLst/>
              <a:latin typeface="+mn-lt"/>
              <a:ea typeface="+mn-ea"/>
              <a:cs typeface="+mn-cs"/>
            </a:rPr>
            <a:t>every policy goal that is applicable to any DER type. </a:t>
          </a:r>
        </a:p>
        <a:p>
          <a:r>
            <a:rPr lang="en-US" sz="1100" b="1">
              <a:solidFill>
                <a:schemeClr val="dk1"/>
              </a:solidFill>
              <a:effectLst/>
              <a:latin typeface="+mn-lt"/>
              <a:ea typeface="+mn-ea"/>
              <a:cs typeface="+mn-cs"/>
            </a:rPr>
            <a:t>Narrowest</a:t>
          </a:r>
          <a:r>
            <a:rPr lang="en-US" sz="1100" baseline="0">
              <a:solidFill>
                <a:schemeClr val="dk1"/>
              </a:solidFill>
              <a:effectLst/>
              <a:latin typeface="+mn-lt"/>
              <a:ea typeface="+mn-ea"/>
              <a:cs typeface="+mn-cs"/>
            </a:rPr>
            <a:t> interpretation of policiy goals is </a:t>
          </a:r>
          <a:r>
            <a:rPr lang="en-US" sz="1100">
              <a:solidFill>
                <a:schemeClr val="dk1"/>
              </a:solidFill>
              <a:effectLst/>
              <a:latin typeface="+mn-lt"/>
              <a:ea typeface="+mn-ea"/>
              <a:cs typeface="+mn-cs"/>
            </a:rPr>
            <a:t>where the test accounts for only those policy goals that are applicable to every DER type.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nationalenergyscreeningproject.org/national-standard-practice-manua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85236-4BBB-4383-A9A1-3B55D7C11537}">
  <sheetPr>
    <tabColor rgb="FFE8F2F9"/>
  </sheetPr>
  <dimension ref="A2:P37"/>
  <sheetViews>
    <sheetView showGridLines="0" tabSelected="1" zoomScale="85" zoomScaleNormal="85" workbookViewId="0"/>
  </sheetViews>
  <sheetFormatPr defaultColWidth="8.7265625" defaultRowHeight="14" x14ac:dyDescent="0.3"/>
  <cols>
    <col min="1" max="1" width="8.7265625" style="1"/>
    <col min="2" max="2" width="3" style="1" customWidth="1"/>
    <col min="3" max="3" width="41.453125" style="1" customWidth="1"/>
    <col min="4" max="9" width="13" style="1" customWidth="1"/>
    <col min="10" max="10" width="39.1796875" style="1" customWidth="1"/>
    <col min="11" max="16384" width="8.7265625" style="1"/>
  </cols>
  <sheetData>
    <row r="2" spans="1:16" x14ac:dyDescent="0.3">
      <c r="E2" s="13"/>
    </row>
    <row r="5" spans="1:16" ht="15.5" x14ac:dyDescent="0.35">
      <c r="B5" s="25" t="s">
        <v>0</v>
      </c>
      <c r="C5" s="22"/>
      <c r="D5" s="23"/>
      <c r="E5" s="23"/>
      <c r="F5" s="23"/>
      <c r="G5" s="23"/>
      <c r="H5" s="23"/>
      <c r="I5" s="23"/>
      <c r="J5" s="24"/>
    </row>
    <row r="6" spans="1:16" ht="50.15" customHeight="1" x14ac:dyDescent="0.3">
      <c r="B6" s="349" t="s">
        <v>277</v>
      </c>
      <c r="C6" s="350"/>
      <c r="D6" s="350"/>
      <c r="E6" s="350"/>
      <c r="F6" s="350"/>
      <c r="G6" s="350"/>
      <c r="H6" s="350"/>
      <c r="I6" s="350"/>
      <c r="J6" s="351"/>
    </row>
    <row r="7" spans="1:16" ht="46.5" customHeight="1" x14ac:dyDescent="0.3">
      <c r="B7" s="352" t="s">
        <v>300</v>
      </c>
      <c r="C7" s="352"/>
      <c r="D7" s="352"/>
      <c r="E7" s="352"/>
      <c r="F7" s="352"/>
      <c r="G7" s="352"/>
      <c r="H7" s="352"/>
      <c r="I7" s="352"/>
      <c r="J7" s="352"/>
    </row>
    <row r="8" spans="1:16" x14ac:dyDescent="0.3">
      <c r="B8" s="13"/>
      <c r="C8" s="13"/>
      <c r="D8" s="13"/>
      <c r="E8" s="13"/>
      <c r="F8" s="13"/>
      <c r="G8" s="13"/>
      <c r="H8" s="13"/>
      <c r="I8" s="13"/>
      <c r="J8" s="13"/>
    </row>
    <row r="9" spans="1:16" ht="15.5" x14ac:dyDescent="0.35">
      <c r="B9" s="25" t="s">
        <v>200</v>
      </c>
      <c r="C9" s="26"/>
      <c r="D9" s="27"/>
      <c r="E9" s="27"/>
      <c r="F9" s="27"/>
      <c r="G9" s="27"/>
      <c r="H9" s="27"/>
      <c r="I9" s="27"/>
      <c r="J9" s="28"/>
      <c r="L9" s="91"/>
      <c r="M9" s="91"/>
      <c r="N9" s="91"/>
      <c r="O9" s="91"/>
      <c r="P9" s="91"/>
    </row>
    <row r="10" spans="1:16" ht="27.65" customHeight="1" x14ac:dyDescent="0.35">
      <c r="B10" s="98"/>
      <c r="C10" s="95" t="s">
        <v>73</v>
      </c>
      <c r="D10" s="348" t="s">
        <v>274</v>
      </c>
      <c r="E10" s="348"/>
      <c r="F10" s="348"/>
      <c r="G10" s="348"/>
      <c r="H10" s="348"/>
      <c r="I10" s="348"/>
      <c r="J10" s="348"/>
      <c r="L10" s="91"/>
      <c r="M10" s="91"/>
      <c r="N10" s="91"/>
      <c r="O10" s="91"/>
      <c r="P10" s="91"/>
    </row>
    <row r="11" spans="1:16" ht="45" customHeight="1" x14ac:dyDescent="0.3">
      <c r="B11" s="99"/>
      <c r="C11" s="96" t="s">
        <v>115</v>
      </c>
      <c r="D11" s="348" t="s">
        <v>203</v>
      </c>
      <c r="E11" s="348"/>
      <c r="F11" s="348"/>
      <c r="G11" s="348"/>
      <c r="H11" s="348"/>
      <c r="I11" s="348"/>
      <c r="J11" s="348"/>
      <c r="K11" s="13"/>
    </row>
    <row r="12" spans="1:16" ht="64.5" customHeight="1" x14ac:dyDescent="0.3">
      <c r="B12" s="99"/>
      <c r="C12" s="97" t="s">
        <v>201</v>
      </c>
      <c r="D12" s="348" t="s">
        <v>275</v>
      </c>
      <c r="E12" s="348"/>
      <c r="F12" s="348"/>
      <c r="G12" s="348"/>
      <c r="H12" s="348"/>
      <c r="I12" s="348"/>
      <c r="J12" s="348"/>
      <c r="K12" s="13"/>
    </row>
    <row r="13" spans="1:16" ht="59.15" customHeight="1" x14ac:dyDescent="0.3">
      <c r="A13" s="94"/>
      <c r="B13" s="100"/>
      <c r="C13" s="93" t="s">
        <v>202</v>
      </c>
      <c r="D13" s="348" t="s">
        <v>276</v>
      </c>
      <c r="E13" s="348"/>
      <c r="F13" s="348"/>
      <c r="G13" s="348"/>
      <c r="H13" s="348"/>
      <c r="I13" s="348"/>
      <c r="J13" s="348"/>
    </row>
    <row r="14" spans="1:16" ht="25" customHeight="1" x14ac:dyDescent="0.35">
      <c r="B14" s="102" t="s">
        <v>206</v>
      </c>
      <c r="C14" s="101"/>
      <c r="H14" s="3"/>
    </row>
    <row r="15" spans="1:16" x14ac:dyDescent="0.3">
      <c r="H15" s="4"/>
    </row>
    <row r="16" spans="1:16" x14ac:dyDescent="0.3">
      <c r="H16" s="3"/>
      <c r="I16" s="21"/>
    </row>
    <row r="37" spans="2:2" ht="14.5" x14ac:dyDescent="0.35">
      <c r="B37" s="29"/>
    </row>
  </sheetData>
  <mergeCells count="6">
    <mergeCell ref="D13:J13"/>
    <mergeCell ref="D10:J10"/>
    <mergeCell ref="B6:J6"/>
    <mergeCell ref="B7:J7"/>
    <mergeCell ref="D11:J11"/>
    <mergeCell ref="D12:J1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1BA05-A0C9-471A-9FCA-695267AD9AE3}">
  <dimension ref="A1:F66"/>
  <sheetViews>
    <sheetView topLeftCell="B29" workbookViewId="0">
      <selection activeCell="C55" sqref="C55"/>
    </sheetView>
  </sheetViews>
  <sheetFormatPr defaultRowHeight="14.5" x14ac:dyDescent="0.35"/>
  <cols>
    <col min="1" max="1" width="8.7265625" style="14"/>
    <col min="2" max="2" width="26.7265625" customWidth="1"/>
    <col min="3" max="3" width="51.7265625" customWidth="1"/>
    <col min="4" max="4" width="54" customWidth="1"/>
    <col min="5" max="5" width="12.26953125" style="33" customWidth="1"/>
    <col min="6" max="6" width="12.54296875" style="33" customWidth="1"/>
  </cols>
  <sheetData>
    <row r="1" spans="1:6" ht="29" x14ac:dyDescent="0.35">
      <c r="A1" s="16"/>
      <c r="B1" s="34" t="s">
        <v>111</v>
      </c>
      <c r="C1" s="34" t="s">
        <v>110</v>
      </c>
      <c r="D1" s="35" t="s">
        <v>112</v>
      </c>
      <c r="E1" s="36" t="s">
        <v>113</v>
      </c>
      <c r="F1" s="36" t="s">
        <v>114</v>
      </c>
    </row>
    <row r="2" spans="1:6" x14ac:dyDescent="0.35">
      <c r="A2" s="17"/>
      <c r="B2" s="15" t="s">
        <v>59</v>
      </c>
      <c r="C2" s="15" t="s">
        <v>10</v>
      </c>
      <c r="D2" s="31" t="s">
        <v>74</v>
      </c>
      <c r="E2" s="32">
        <f t="shared" ref="E2:E38" si="0">IF(ISBLANK(D2),0,1)</f>
        <v>1</v>
      </c>
      <c r="F2" s="32" t="e">
        <f>COUNTIF(Policy_Inventory!#REF!,DropDownList!D2)</f>
        <v>#REF!</v>
      </c>
    </row>
    <row r="3" spans="1:6" x14ac:dyDescent="0.35">
      <c r="A3" s="17"/>
      <c r="B3" s="15" t="s">
        <v>59</v>
      </c>
      <c r="C3" s="15" t="s">
        <v>11</v>
      </c>
      <c r="D3" s="31" t="s">
        <v>75</v>
      </c>
      <c r="E3" s="32">
        <f t="shared" si="0"/>
        <v>1</v>
      </c>
      <c r="F3" s="32" t="e">
        <f>COUNTIF(Policy_Inventory!#REF!,DropDownList!D3)</f>
        <v>#REF!</v>
      </c>
    </row>
    <row r="4" spans="1:6" x14ac:dyDescent="0.35">
      <c r="A4" s="17"/>
      <c r="B4" s="15" t="s">
        <v>59</v>
      </c>
      <c r="C4" s="15" t="s">
        <v>12</v>
      </c>
      <c r="D4" s="31" t="s">
        <v>76</v>
      </c>
      <c r="E4" s="32">
        <f t="shared" si="0"/>
        <v>1</v>
      </c>
      <c r="F4" s="32" t="e">
        <f>COUNTIF(Policy_Inventory!#REF!,DropDownList!D4)</f>
        <v>#REF!</v>
      </c>
    </row>
    <row r="5" spans="1:6" x14ac:dyDescent="0.35">
      <c r="A5" s="17"/>
      <c r="B5" s="15" t="s">
        <v>59</v>
      </c>
      <c r="C5" s="15" t="s">
        <v>13</v>
      </c>
      <c r="D5" s="31" t="s">
        <v>77</v>
      </c>
      <c r="E5" s="32">
        <f t="shared" si="0"/>
        <v>1</v>
      </c>
      <c r="F5" s="32" t="e">
        <f>COUNTIF(Policy_Inventory!#REF!,DropDownList!D5)</f>
        <v>#REF!</v>
      </c>
    </row>
    <row r="6" spans="1:6" x14ac:dyDescent="0.35">
      <c r="A6" s="17"/>
      <c r="B6" s="15" t="s">
        <v>59</v>
      </c>
      <c r="C6" s="15" t="s">
        <v>14</v>
      </c>
      <c r="D6" s="31" t="s">
        <v>78</v>
      </c>
      <c r="E6" s="32">
        <f t="shared" si="0"/>
        <v>1</v>
      </c>
      <c r="F6" s="32" t="e">
        <f>COUNTIF(Policy_Inventory!#REF!,DropDownList!D6)</f>
        <v>#REF!</v>
      </c>
    </row>
    <row r="7" spans="1:6" x14ac:dyDescent="0.35">
      <c r="A7" s="17"/>
      <c r="B7" s="15" t="s">
        <v>59</v>
      </c>
      <c r="C7" s="15" t="s">
        <v>15</v>
      </c>
      <c r="D7" s="31" t="s">
        <v>79</v>
      </c>
      <c r="E7" s="32">
        <f t="shared" si="0"/>
        <v>1</v>
      </c>
      <c r="F7" s="32" t="e">
        <f>COUNTIF(Policy_Inventory!#REF!,DropDownList!D7)</f>
        <v>#REF!</v>
      </c>
    </row>
    <row r="8" spans="1:6" x14ac:dyDescent="0.35">
      <c r="A8" s="17"/>
      <c r="B8" s="15" t="s">
        <v>60</v>
      </c>
      <c r="C8" s="15" t="s">
        <v>1</v>
      </c>
      <c r="D8" s="31" t="s">
        <v>80</v>
      </c>
      <c r="E8" s="32">
        <f t="shared" si="0"/>
        <v>1</v>
      </c>
      <c r="F8" s="32" t="e">
        <f>COUNTIF(Policy_Inventory!#REF!,DropDownList!D8)</f>
        <v>#REF!</v>
      </c>
    </row>
    <row r="9" spans="1:6" x14ac:dyDescent="0.35">
      <c r="A9" s="17"/>
      <c r="B9" s="15" t="s">
        <v>60</v>
      </c>
      <c r="C9" s="15" t="s">
        <v>2</v>
      </c>
      <c r="D9" s="31" t="s">
        <v>81</v>
      </c>
      <c r="E9" s="32">
        <f t="shared" si="0"/>
        <v>1</v>
      </c>
      <c r="F9" s="32" t="e">
        <f>COUNTIF(Policy_Inventory!#REF!,DropDownList!D9)</f>
        <v>#REF!</v>
      </c>
    </row>
    <row r="10" spans="1:6" x14ac:dyDescent="0.35">
      <c r="A10" s="17"/>
      <c r="B10" s="15" t="s">
        <v>60</v>
      </c>
      <c r="C10" s="15" t="s">
        <v>3</v>
      </c>
      <c r="D10" s="31" t="s">
        <v>82</v>
      </c>
      <c r="E10" s="32">
        <f t="shared" si="0"/>
        <v>1</v>
      </c>
      <c r="F10" s="32" t="e">
        <f>COUNTIF(Policy_Inventory!#REF!,DropDownList!D10)</f>
        <v>#REF!</v>
      </c>
    </row>
    <row r="11" spans="1:6" x14ac:dyDescent="0.35">
      <c r="A11" s="17"/>
      <c r="B11" s="15" t="s">
        <v>60</v>
      </c>
      <c r="C11" s="15" t="s">
        <v>55</v>
      </c>
      <c r="D11" s="31" t="s">
        <v>83</v>
      </c>
      <c r="E11" s="32">
        <f t="shared" si="0"/>
        <v>1</v>
      </c>
      <c r="F11" s="32" t="e">
        <f>COUNTIF(Policy_Inventory!#REF!,DropDownList!D11)</f>
        <v>#REF!</v>
      </c>
    </row>
    <row r="12" spans="1:6" x14ac:dyDescent="0.35">
      <c r="A12" s="17"/>
      <c r="B12" s="15" t="s">
        <v>60</v>
      </c>
      <c r="C12" s="15" t="s">
        <v>56</v>
      </c>
      <c r="D12" s="31" t="s">
        <v>84</v>
      </c>
      <c r="E12" s="32">
        <f t="shared" si="0"/>
        <v>1</v>
      </c>
      <c r="F12" s="32" t="e">
        <f>COUNTIF(Policy_Inventory!#REF!,DropDownList!D12)</f>
        <v>#REF!</v>
      </c>
    </row>
    <row r="13" spans="1:6" x14ac:dyDescent="0.35">
      <c r="A13" s="17"/>
      <c r="B13" s="15" t="s">
        <v>60</v>
      </c>
      <c r="C13" s="15" t="s">
        <v>4</v>
      </c>
      <c r="D13" s="31" t="s">
        <v>85</v>
      </c>
      <c r="E13" s="32">
        <f t="shared" si="0"/>
        <v>1</v>
      </c>
      <c r="F13" s="32" t="e">
        <f>COUNTIF(Policy_Inventory!#REF!,DropDownList!D13)</f>
        <v>#REF!</v>
      </c>
    </row>
    <row r="14" spans="1:6" x14ac:dyDescent="0.35">
      <c r="A14" s="17"/>
      <c r="B14" s="15" t="s">
        <v>60</v>
      </c>
      <c r="C14" s="15" t="s">
        <v>57</v>
      </c>
      <c r="D14" s="31" t="s">
        <v>86</v>
      </c>
      <c r="E14" s="32">
        <f t="shared" si="0"/>
        <v>1</v>
      </c>
      <c r="F14" s="32" t="e">
        <f>COUNTIF(Policy_Inventory!#REF!,DropDownList!D14)</f>
        <v>#REF!</v>
      </c>
    </row>
    <row r="15" spans="1:6" x14ac:dyDescent="0.35">
      <c r="A15" s="17"/>
      <c r="B15" s="15" t="s">
        <v>60</v>
      </c>
      <c r="C15" s="15" t="s">
        <v>58</v>
      </c>
      <c r="D15" s="31" t="s">
        <v>87</v>
      </c>
      <c r="E15" s="32">
        <f t="shared" si="0"/>
        <v>1</v>
      </c>
      <c r="F15" s="32" t="e">
        <f>COUNTIF(Policy_Inventory!#REF!,DropDownList!D15)</f>
        <v>#REF!</v>
      </c>
    </row>
    <row r="16" spans="1:6" x14ac:dyDescent="0.35">
      <c r="A16" s="17"/>
      <c r="B16" s="15" t="s">
        <v>60</v>
      </c>
      <c r="C16" s="15" t="s">
        <v>17</v>
      </c>
      <c r="D16" s="31" t="s">
        <v>88</v>
      </c>
      <c r="E16" s="32">
        <f t="shared" si="0"/>
        <v>1</v>
      </c>
      <c r="F16" s="32" t="e">
        <f>COUNTIF(Policy_Inventory!#REF!,DropDownList!D16)</f>
        <v>#REF!</v>
      </c>
    </row>
    <row r="17" spans="1:6" x14ac:dyDescent="0.35">
      <c r="A17" s="17"/>
      <c r="B17" s="15" t="s">
        <v>60</v>
      </c>
      <c r="C17" s="15" t="s">
        <v>18</v>
      </c>
      <c r="D17" s="31" t="s">
        <v>89</v>
      </c>
      <c r="E17" s="32">
        <f t="shared" si="0"/>
        <v>1</v>
      </c>
      <c r="F17" s="32" t="e">
        <f>COUNTIF(Policy_Inventory!#REF!,DropDownList!D17)</f>
        <v>#REF!</v>
      </c>
    </row>
    <row r="18" spans="1:6" x14ac:dyDescent="0.35">
      <c r="A18" s="17"/>
      <c r="B18" s="15" t="s">
        <v>60</v>
      </c>
      <c r="C18" s="15" t="s">
        <v>19</v>
      </c>
      <c r="D18" s="31" t="s">
        <v>90</v>
      </c>
      <c r="E18" s="32">
        <f t="shared" si="0"/>
        <v>1</v>
      </c>
      <c r="F18" s="32" t="e">
        <f>COUNTIF(Policy_Inventory!#REF!,DropDownList!D18)</f>
        <v>#REF!</v>
      </c>
    </row>
    <row r="19" spans="1:6" x14ac:dyDescent="0.35">
      <c r="A19" s="17"/>
      <c r="B19" s="15" t="s">
        <v>60</v>
      </c>
      <c r="C19" s="15" t="s">
        <v>20</v>
      </c>
      <c r="D19" s="31" t="s">
        <v>91</v>
      </c>
      <c r="E19" s="32">
        <f t="shared" si="0"/>
        <v>1</v>
      </c>
      <c r="F19" s="32" t="e">
        <f>COUNTIF(Policy_Inventory!#REF!,DropDownList!D19)</f>
        <v>#REF!</v>
      </c>
    </row>
    <row r="20" spans="1:6" x14ac:dyDescent="0.35">
      <c r="A20" s="17"/>
      <c r="B20" s="15" t="s">
        <v>60</v>
      </c>
      <c r="C20" s="15" t="s">
        <v>21</v>
      </c>
      <c r="D20" s="31" t="s">
        <v>92</v>
      </c>
      <c r="E20" s="32">
        <f t="shared" si="0"/>
        <v>1</v>
      </c>
      <c r="F20" s="32" t="e">
        <f>COUNTIF(Policy_Inventory!#REF!,DropDownList!D20)</f>
        <v>#REF!</v>
      </c>
    </row>
    <row r="21" spans="1:6" x14ac:dyDescent="0.35">
      <c r="A21" s="17"/>
      <c r="B21" s="15" t="s">
        <v>5</v>
      </c>
      <c r="C21" s="15" t="s">
        <v>23</v>
      </c>
      <c r="D21" s="31" t="s">
        <v>23</v>
      </c>
      <c r="E21" s="32">
        <f t="shared" si="0"/>
        <v>1</v>
      </c>
      <c r="F21" s="32" t="e">
        <f>COUNTIF(Policy_Inventory!#REF!,DropDownList!D21)</f>
        <v>#REF!</v>
      </c>
    </row>
    <row r="22" spans="1:6" x14ac:dyDescent="0.35">
      <c r="A22" s="17"/>
      <c r="B22" s="15" t="s">
        <v>5</v>
      </c>
      <c r="C22" s="15" t="s">
        <v>24</v>
      </c>
      <c r="D22" s="31" t="s">
        <v>24</v>
      </c>
      <c r="E22" s="32">
        <f t="shared" si="0"/>
        <v>1</v>
      </c>
      <c r="F22" s="32" t="e">
        <f>COUNTIF(Policy_Inventory!#REF!,DropDownList!D22)</f>
        <v>#REF!</v>
      </c>
    </row>
    <row r="23" spans="1:6" x14ac:dyDescent="0.35">
      <c r="A23" s="17"/>
      <c r="B23" s="15" t="s">
        <v>63</v>
      </c>
      <c r="C23" s="15" t="s">
        <v>25</v>
      </c>
      <c r="D23" s="31" t="s">
        <v>25</v>
      </c>
      <c r="E23" s="32">
        <f t="shared" si="0"/>
        <v>1</v>
      </c>
      <c r="F23" s="32" t="e">
        <f>COUNTIF(Policy_Inventory!#REF!,DropDownList!D23)</f>
        <v>#REF!</v>
      </c>
    </row>
    <row r="24" spans="1:6" x14ac:dyDescent="0.35">
      <c r="A24" s="17"/>
      <c r="B24" s="15" t="s">
        <v>63</v>
      </c>
      <c r="C24" s="15" t="s">
        <v>26</v>
      </c>
      <c r="D24" s="31" t="s">
        <v>26</v>
      </c>
      <c r="E24" s="32">
        <f t="shared" si="0"/>
        <v>1</v>
      </c>
      <c r="F24" s="32" t="e">
        <f>COUNTIF(Policy_Inventory!#REF!,DropDownList!D24)</f>
        <v>#REF!</v>
      </c>
    </row>
    <row r="25" spans="1:6" x14ac:dyDescent="0.35">
      <c r="A25" s="17"/>
      <c r="B25" s="15" t="s">
        <v>6</v>
      </c>
      <c r="C25" s="15" t="s">
        <v>27</v>
      </c>
      <c r="D25" s="31" t="s">
        <v>27</v>
      </c>
      <c r="E25" s="32">
        <f t="shared" si="0"/>
        <v>1</v>
      </c>
      <c r="F25" s="32" t="e">
        <f>COUNTIF(Policy_Inventory!#REF!,DropDownList!D25)</f>
        <v>#REF!</v>
      </c>
    </row>
    <row r="26" spans="1:6" x14ac:dyDescent="0.35">
      <c r="A26" s="17"/>
      <c r="B26" s="15" t="s">
        <v>6</v>
      </c>
      <c r="C26" s="15" t="s">
        <v>28</v>
      </c>
      <c r="D26" s="31" t="s">
        <v>28</v>
      </c>
      <c r="E26" s="32">
        <f t="shared" si="0"/>
        <v>1</v>
      </c>
      <c r="F26" s="32" t="e">
        <f>COUNTIF(Policy_Inventory!#REF!,DropDownList!D26)</f>
        <v>#REF!</v>
      </c>
    </row>
    <row r="27" spans="1:6" x14ac:dyDescent="0.35">
      <c r="A27" s="17"/>
      <c r="B27" s="15" t="s">
        <v>7</v>
      </c>
      <c r="C27" s="15" t="s">
        <v>29</v>
      </c>
      <c r="D27" s="31" t="s">
        <v>29</v>
      </c>
      <c r="E27" s="32">
        <f t="shared" si="0"/>
        <v>1</v>
      </c>
      <c r="F27" s="32" t="e">
        <f>COUNTIF(Policy_Inventory!#REF!,DropDownList!D27)</f>
        <v>#REF!</v>
      </c>
    </row>
    <row r="28" spans="1:6" x14ac:dyDescent="0.35">
      <c r="A28" s="17"/>
      <c r="B28" s="15" t="s">
        <v>7</v>
      </c>
      <c r="C28" s="15" t="s">
        <v>30</v>
      </c>
      <c r="D28" s="31" t="s">
        <v>30</v>
      </c>
      <c r="E28" s="32">
        <f t="shared" si="0"/>
        <v>1</v>
      </c>
      <c r="F28" s="32" t="e">
        <f>COUNTIF(Policy_Inventory!#REF!,DropDownList!D28)</f>
        <v>#REF!</v>
      </c>
    </row>
    <row r="29" spans="1:6" x14ac:dyDescent="0.35">
      <c r="A29" s="17"/>
      <c r="B29" s="15" t="s">
        <v>35</v>
      </c>
      <c r="C29" s="15" t="s">
        <v>31</v>
      </c>
      <c r="D29" s="31" t="s">
        <v>31</v>
      </c>
      <c r="E29" s="32">
        <f t="shared" si="0"/>
        <v>1</v>
      </c>
      <c r="F29" s="32" t="e">
        <f>COUNTIF(Policy_Inventory!#REF!,DropDownList!D29)</f>
        <v>#REF!</v>
      </c>
    </row>
    <row r="30" spans="1:6" x14ac:dyDescent="0.35">
      <c r="A30" s="17"/>
      <c r="B30" s="15" t="s">
        <v>35</v>
      </c>
      <c r="C30" s="15" t="s">
        <v>32</v>
      </c>
      <c r="D30" s="31" t="s">
        <v>32</v>
      </c>
      <c r="E30" s="32">
        <f t="shared" si="0"/>
        <v>1</v>
      </c>
      <c r="F30" s="32" t="e">
        <f>COUNTIF(Policy_Inventory!#REF!,DropDownList!D30)</f>
        <v>#REF!</v>
      </c>
    </row>
    <row r="31" spans="1:6" x14ac:dyDescent="0.35">
      <c r="A31" s="17"/>
      <c r="B31" s="15" t="s">
        <v>8</v>
      </c>
      <c r="C31" s="15" t="s">
        <v>33</v>
      </c>
      <c r="D31" s="31" t="s">
        <v>33</v>
      </c>
      <c r="E31" s="32">
        <f t="shared" si="0"/>
        <v>1</v>
      </c>
      <c r="F31" s="32" t="e">
        <f>COUNTIF(Policy_Inventory!#REF!,DropDownList!D31)</f>
        <v>#REF!</v>
      </c>
    </row>
    <row r="32" spans="1:6" x14ac:dyDescent="0.35">
      <c r="A32" s="17"/>
      <c r="B32" s="15" t="s">
        <v>8</v>
      </c>
      <c r="C32" s="15" t="s">
        <v>34</v>
      </c>
      <c r="D32" s="31" t="s">
        <v>34</v>
      </c>
      <c r="E32" s="32">
        <f t="shared" si="0"/>
        <v>1</v>
      </c>
      <c r="F32" s="32" t="e">
        <f>COUNTIF(Policy_Inventory!#REF!,DropDownList!D32)</f>
        <v>#REF!</v>
      </c>
    </row>
    <row r="33" spans="1:6" x14ac:dyDescent="0.35">
      <c r="A33" s="17"/>
      <c r="B33" s="15" t="s">
        <v>64</v>
      </c>
      <c r="C33" s="15" t="s">
        <v>37</v>
      </c>
      <c r="D33" s="31" t="s">
        <v>93</v>
      </c>
      <c r="E33" s="32">
        <f t="shared" si="0"/>
        <v>1</v>
      </c>
      <c r="F33" s="32" t="e">
        <f>COUNTIF(Policy_Inventory!#REF!,DropDownList!D33)</f>
        <v>#REF!</v>
      </c>
    </row>
    <row r="34" spans="1:6" x14ac:dyDescent="0.35">
      <c r="A34" s="17"/>
      <c r="B34" s="15" t="s">
        <v>64</v>
      </c>
      <c r="C34" s="15" t="s">
        <v>39</v>
      </c>
      <c r="D34" s="31" t="s">
        <v>94</v>
      </c>
      <c r="E34" s="32">
        <f t="shared" si="0"/>
        <v>1</v>
      </c>
      <c r="F34" s="32" t="e">
        <f>COUNTIF(Policy_Inventory!#REF!,DropDownList!D34)</f>
        <v>#REF!</v>
      </c>
    </row>
    <row r="35" spans="1:6" x14ac:dyDescent="0.35">
      <c r="A35" s="17"/>
      <c r="B35" s="15" t="s">
        <v>64</v>
      </c>
      <c r="C35" s="15" t="s">
        <v>41</v>
      </c>
      <c r="D35" s="31" t="s">
        <v>95</v>
      </c>
      <c r="E35" s="32">
        <f t="shared" si="0"/>
        <v>1</v>
      </c>
      <c r="F35" s="32" t="e">
        <f>COUNTIF(Policy_Inventory!#REF!,DropDownList!D35)</f>
        <v>#REF!</v>
      </c>
    </row>
    <row r="36" spans="1:6" x14ac:dyDescent="0.35">
      <c r="A36" s="17"/>
      <c r="B36" s="15" t="s">
        <v>64</v>
      </c>
      <c r="C36" s="15" t="s">
        <v>43</v>
      </c>
      <c r="D36" s="31" t="s">
        <v>96</v>
      </c>
      <c r="E36" s="32">
        <f t="shared" si="0"/>
        <v>1</v>
      </c>
      <c r="F36" s="32" t="e">
        <f>COUNTIF(Policy_Inventory!#REF!,DropDownList!D36)</f>
        <v>#REF!</v>
      </c>
    </row>
    <row r="37" spans="1:6" x14ac:dyDescent="0.35">
      <c r="A37" s="17"/>
      <c r="B37" s="15" t="s">
        <v>64</v>
      </c>
      <c r="C37" s="15" t="s">
        <v>45</v>
      </c>
      <c r="D37" s="31" t="s">
        <v>97</v>
      </c>
      <c r="E37" s="32">
        <f t="shared" si="0"/>
        <v>1</v>
      </c>
      <c r="F37" s="32" t="e">
        <f>COUNTIF(Policy_Inventory!#REF!,DropDownList!D37)</f>
        <v>#REF!</v>
      </c>
    </row>
    <row r="38" spans="1:6" x14ac:dyDescent="0.35">
      <c r="A38" s="17"/>
      <c r="B38" s="15" t="s">
        <v>64</v>
      </c>
      <c r="C38" s="15" t="s">
        <v>47</v>
      </c>
      <c r="D38" s="31" t="s">
        <v>98</v>
      </c>
      <c r="E38" s="32">
        <f t="shared" si="0"/>
        <v>1</v>
      </c>
      <c r="F38" s="32" t="e">
        <f>COUNTIF(Policy_Inventory!#REF!,DropDownList!D38)</f>
        <v>#REF!</v>
      </c>
    </row>
    <row r="39" spans="1:6" x14ac:dyDescent="0.35">
      <c r="A39" s="17"/>
      <c r="B39" s="15" t="s">
        <v>65</v>
      </c>
      <c r="C39" s="15" t="s">
        <v>38</v>
      </c>
      <c r="D39" s="31" t="s">
        <v>99</v>
      </c>
      <c r="E39" s="32">
        <f t="shared" ref="E39:E48" si="1">IF(ISBLANK(D40),0,1)</f>
        <v>1</v>
      </c>
      <c r="F39" s="32" t="e">
        <f>COUNTIF(Policy_Inventory!#REF!,DropDownList!D39)</f>
        <v>#REF!</v>
      </c>
    </row>
    <row r="40" spans="1:6" x14ac:dyDescent="0.35">
      <c r="A40" s="17"/>
      <c r="B40" s="15" t="s">
        <v>65</v>
      </c>
      <c r="C40" s="15" t="s">
        <v>40</v>
      </c>
      <c r="D40" s="31" t="s">
        <v>100</v>
      </c>
      <c r="E40" s="32">
        <f t="shared" si="1"/>
        <v>1</v>
      </c>
      <c r="F40" s="32" t="e">
        <f>COUNTIF(Policy_Inventory!#REF!,DropDownList!D40)</f>
        <v>#REF!</v>
      </c>
    </row>
    <row r="41" spans="1:6" x14ac:dyDescent="0.35">
      <c r="A41" s="17"/>
      <c r="B41" s="15" t="s">
        <v>65</v>
      </c>
      <c r="C41" s="15" t="s">
        <v>42</v>
      </c>
      <c r="D41" s="31" t="s">
        <v>101</v>
      </c>
      <c r="E41" s="32">
        <f t="shared" si="1"/>
        <v>1</v>
      </c>
      <c r="F41" s="32" t="e">
        <f>COUNTIF(Policy_Inventory!#REF!,DropDownList!D41)</f>
        <v>#REF!</v>
      </c>
    </row>
    <row r="42" spans="1:6" x14ac:dyDescent="0.35">
      <c r="A42" s="17"/>
      <c r="B42" s="15" t="s">
        <v>65</v>
      </c>
      <c r="C42" s="15" t="s">
        <v>44</v>
      </c>
      <c r="D42" s="31" t="s">
        <v>102</v>
      </c>
      <c r="E42" s="32">
        <f t="shared" si="1"/>
        <v>1</v>
      </c>
      <c r="F42" s="32" t="e">
        <f>COUNTIF(Policy_Inventory!#REF!,DropDownList!D42)</f>
        <v>#REF!</v>
      </c>
    </row>
    <row r="43" spans="1:6" x14ac:dyDescent="0.35">
      <c r="A43" s="17"/>
      <c r="B43" s="15" t="s">
        <v>65</v>
      </c>
      <c r="C43" s="15" t="s">
        <v>46</v>
      </c>
      <c r="D43" s="31" t="s">
        <v>103</v>
      </c>
      <c r="E43" s="32">
        <f t="shared" si="1"/>
        <v>1</v>
      </c>
      <c r="F43" s="32" t="e">
        <f>COUNTIF(Policy_Inventory!#REF!,DropDownList!D43)</f>
        <v>#REF!</v>
      </c>
    </row>
    <row r="44" spans="1:6" x14ac:dyDescent="0.35">
      <c r="A44" s="17"/>
      <c r="B44" s="15" t="s">
        <v>65</v>
      </c>
      <c r="C44" s="15" t="s">
        <v>48</v>
      </c>
      <c r="D44" s="31" t="s">
        <v>104</v>
      </c>
      <c r="E44" s="32">
        <f t="shared" si="1"/>
        <v>1</v>
      </c>
      <c r="F44" s="32" t="e">
        <f>COUNTIF(Policy_Inventory!#REF!,DropDownList!D44)</f>
        <v>#REF!</v>
      </c>
    </row>
    <row r="45" spans="1:6" x14ac:dyDescent="0.35">
      <c r="A45" s="17"/>
      <c r="B45" s="15" t="s">
        <v>65</v>
      </c>
      <c r="C45" s="15" t="s">
        <v>49</v>
      </c>
      <c r="D45" s="31" t="s">
        <v>105</v>
      </c>
      <c r="E45" s="32">
        <f t="shared" si="1"/>
        <v>1</v>
      </c>
      <c r="F45" s="32" t="e">
        <f>COUNTIF(Policy_Inventory!#REF!,DropDownList!D45)</f>
        <v>#REF!</v>
      </c>
    </row>
    <row r="46" spans="1:6" x14ac:dyDescent="0.35">
      <c r="A46" s="17"/>
      <c r="B46" s="15" t="s">
        <v>65</v>
      </c>
      <c r="C46" s="15" t="s">
        <v>50</v>
      </c>
      <c r="D46" s="31" t="s">
        <v>106</v>
      </c>
      <c r="E46" s="32">
        <f t="shared" si="1"/>
        <v>1</v>
      </c>
      <c r="F46" s="32" t="e">
        <f>COUNTIF(Policy_Inventory!#REF!,DropDownList!D46)</f>
        <v>#REF!</v>
      </c>
    </row>
    <row r="47" spans="1:6" x14ac:dyDescent="0.35">
      <c r="A47" s="17"/>
      <c r="B47" s="15" t="s">
        <v>65</v>
      </c>
      <c r="C47" s="15" t="s">
        <v>51</v>
      </c>
      <c r="D47" s="31" t="s">
        <v>107</v>
      </c>
      <c r="E47" s="32">
        <f t="shared" si="1"/>
        <v>1</v>
      </c>
      <c r="F47" s="32" t="e">
        <f>COUNTIF(Policy_Inventory!#REF!,DropDownList!D47)</f>
        <v>#REF!</v>
      </c>
    </row>
    <row r="48" spans="1:6" x14ac:dyDescent="0.35">
      <c r="A48" s="17"/>
      <c r="B48" s="15" t="s">
        <v>65</v>
      </c>
      <c r="C48" s="15" t="s">
        <v>52</v>
      </c>
      <c r="D48" s="31" t="s">
        <v>108</v>
      </c>
      <c r="E48" s="32">
        <f t="shared" si="1"/>
        <v>1</v>
      </c>
      <c r="F48" s="32" t="e">
        <f>COUNTIF(Policy_Inventory!#REF!,DropDownList!D48)</f>
        <v>#REF!</v>
      </c>
    </row>
    <row r="49" spans="1:6" x14ac:dyDescent="0.35">
      <c r="A49" s="17"/>
      <c r="B49" s="15" t="s">
        <v>65</v>
      </c>
      <c r="C49" s="15" t="s">
        <v>53</v>
      </c>
      <c r="D49" s="31" t="s">
        <v>109</v>
      </c>
      <c r="E49" s="32">
        <f>IF(ISBLANK(D50),0,1)</f>
        <v>1</v>
      </c>
      <c r="F49" s="32" t="e">
        <f>COUNTIF(Policy_Inventory!#REF!,DropDownList!D49)</f>
        <v>#REF!</v>
      </c>
    </row>
    <row r="50" spans="1:6" x14ac:dyDescent="0.35">
      <c r="A50" s="17"/>
      <c r="B50" s="15" t="s">
        <v>66</v>
      </c>
      <c r="C50" s="15" t="s">
        <v>67</v>
      </c>
      <c r="D50" s="31" t="s">
        <v>67</v>
      </c>
      <c r="E50" s="32">
        <f>IF(ISBLANK(D50),0,1)</f>
        <v>1</v>
      </c>
      <c r="F50" s="32" t="e">
        <f>COUNTIF(Policy_Inventory!#REF!,DropDownList!D50)</f>
        <v>#REF!</v>
      </c>
    </row>
    <row r="51" spans="1:6" x14ac:dyDescent="0.35">
      <c r="A51" s="17"/>
      <c r="B51" s="15" t="s">
        <v>66</v>
      </c>
      <c r="C51" s="15" t="s">
        <v>68</v>
      </c>
      <c r="D51" s="31" t="s">
        <v>68</v>
      </c>
      <c r="E51" s="32">
        <f>IF(ISBLANK(D51),0,1)</f>
        <v>1</v>
      </c>
      <c r="F51" s="32" t="e">
        <f>COUNTIF(Policy_Inventory!#REF!,DropDownList!D51)</f>
        <v>#REF!</v>
      </c>
    </row>
    <row r="52" spans="1:6" x14ac:dyDescent="0.35">
      <c r="A52" s="17"/>
      <c r="B52" s="15" t="s">
        <v>70</v>
      </c>
      <c r="C52" s="15" t="s">
        <v>35</v>
      </c>
      <c r="D52" s="31" t="s">
        <v>117</v>
      </c>
      <c r="E52" s="32">
        <f>IF(ISBLANK(D52),0,1)</f>
        <v>1</v>
      </c>
      <c r="F52" s="32" t="e">
        <f>COUNTIF(Policy_Inventory!#REF!,DropDownList!D52)</f>
        <v>#REF!</v>
      </c>
    </row>
    <row r="53" spans="1:6" x14ac:dyDescent="0.35">
      <c r="A53" s="17"/>
      <c r="B53" s="15" t="s">
        <v>70</v>
      </c>
      <c r="C53" s="15" t="s">
        <v>36</v>
      </c>
      <c r="D53" s="31" t="s">
        <v>119</v>
      </c>
      <c r="E53" s="32">
        <f>IF(ISBLANK(D53),0,1)</f>
        <v>1</v>
      </c>
      <c r="F53" s="32" t="e">
        <f>COUNTIF(Policy_Inventory!#REF!,DropDownList!D53)</f>
        <v>#REF!</v>
      </c>
    </row>
    <row r="54" spans="1:6" x14ac:dyDescent="0.35">
      <c r="A54" s="17"/>
      <c r="B54" s="15" t="s">
        <v>70</v>
      </c>
      <c r="C54" s="15" t="s">
        <v>69</v>
      </c>
      <c r="D54" s="31" t="s">
        <v>118</v>
      </c>
      <c r="E54" s="32">
        <f>IF(ISBLANK(D54),0,1)</f>
        <v>1</v>
      </c>
      <c r="F54" s="32" t="e">
        <f>COUNTIF(Policy_Inventory!#REF!,DropDownList!D54)</f>
        <v>#REF!</v>
      </c>
    </row>
    <row r="55" spans="1:6" x14ac:dyDescent="0.35">
      <c r="A55" s="17"/>
      <c r="B55" s="15" t="s">
        <v>59</v>
      </c>
      <c r="C55" s="15" t="s">
        <v>16</v>
      </c>
      <c r="D55" s="31"/>
      <c r="E55" s="32">
        <f>IF(ISBLANK(D56),0,1)</f>
        <v>0</v>
      </c>
      <c r="F55" s="32" t="e">
        <f>COUNTIF(Policy_Inventory!#REF!,DropDownList!D55)</f>
        <v>#REF!</v>
      </c>
    </row>
    <row r="56" spans="1:6" x14ac:dyDescent="0.35">
      <c r="A56" s="17"/>
      <c r="B56" s="15" t="s">
        <v>60</v>
      </c>
      <c r="C56" s="15" t="s">
        <v>22</v>
      </c>
      <c r="D56" s="31"/>
      <c r="E56" s="32">
        <f>IF(ISBLANK(D57),0,1)</f>
        <v>0</v>
      </c>
      <c r="F56" s="32" t="e">
        <f>COUNTIF(Policy_Inventory!#REF!,DropDownList!D56)</f>
        <v>#REF!</v>
      </c>
    </row>
    <row r="57" spans="1:6" x14ac:dyDescent="0.35">
      <c r="A57" s="17"/>
      <c r="B57" s="15" t="s">
        <v>61</v>
      </c>
      <c r="C57" s="15" t="s">
        <v>62</v>
      </c>
      <c r="D57" s="31"/>
      <c r="E57" s="32">
        <f>IF(ISBLANK(D58),0,1)</f>
        <v>0</v>
      </c>
      <c r="F57" s="32" t="e">
        <f>COUNTIF(Policy_Inventory!#REF!,DropDownList!D57)</f>
        <v>#REF!</v>
      </c>
    </row>
    <row r="58" spans="1:6" x14ac:dyDescent="0.35">
      <c r="A58" s="17"/>
      <c r="B58" s="15" t="s">
        <v>61</v>
      </c>
      <c r="C58" s="15" t="s">
        <v>72</v>
      </c>
      <c r="D58" s="31"/>
      <c r="E58" s="32">
        <f>IF(ISBLANK(#REF!),0,1)</f>
        <v>1</v>
      </c>
      <c r="F58" s="32" t="e">
        <f>COUNTIF(Policy_Inventory!#REF!,DropDownList!D58)</f>
        <v>#REF!</v>
      </c>
    </row>
    <row r="59" spans="1:6" x14ac:dyDescent="0.35">
      <c r="A59" s="17"/>
      <c r="B59" s="15" t="s">
        <v>65</v>
      </c>
      <c r="C59" s="15" t="s">
        <v>22</v>
      </c>
      <c r="D59" s="31"/>
      <c r="E59" s="32">
        <f>IF(ISBLANK(D61),0,1)</f>
        <v>0</v>
      </c>
      <c r="F59" s="32" t="e">
        <f>COUNTIF(Policy_Inventory!#REF!,DropDownList!D59)</f>
        <v>#REF!</v>
      </c>
    </row>
    <row r="60" spans="1:6" x14ac:dyDescent="0.35">
      <c r="A60" s="17"/>
      <c r="B60" s="15" t="s">
        <v>64</v>
      </c>
      <c r="C60" s="15" t="s">
        <v>22</v>
      </c>
      <c r="D60" s="31"/>
      <c r="E60" s="32">
        <f>IF(ISBLANK(D39),0,1)</f>
        <v>1</v>
      </c>
      <c r="F60" s="32" t="e">
        <f>COUNTIF(Policy_Inventory!#REF!,DropDownList!D60)</f>
        <v>#REF!</v>
      </c>
    </row>
    <row r="61" spans="1:6" x14ac:dyDescent="0.35">
      <c r="A61" s="17"/>
      <c r="B61" s="15" t="s">
        <v>70</v>
      </c>
      <c r="C61" s="15" t="s">
        <v>35</v>
      </c>
      <c r="D61" s="31"/>
      <c r="E61" s="32">
        <f t="shared" ref="E61:E66" si="2">IF(ISBLANK(D62),0,1)</f>
        <v>0</v>
      </c>
      <c r="F61" s="32" t="e">
        <f>COUNTIF(Policy_Inventory!#REF!,DropDownList!D61)</f>
        <v>#REF!</v>
      </c>
    </row>
    <row r="62" spans="1:6" x14ac:dyDescent="0.35">
      <c r="A62" s="17"/>
      <c r="B62" s="15" t="s">
        <v>70</v>
      </c>
      <c r="C62" s="15" t="s">
        <v>36</v>
      </c>
      <c r="D62" s="31"/>
      <c r="E62" s="32">
        <f t="shared" si="2"/>
        <v>0</v>
      </c>
      <c r="F62" s="32" t="e">
        <f>COUNTIF(Policy_Inventory!#REF!,DropDownList!D62)</f>
        <v>#REF!</v>
      </c>
    </row>
    <row r="63" spans="1:6" x14ac:dyDescent="0.35">
      <c r="A63" s="17"/>
      <c r="B63" s="15" t="s">
        <v>70</v>
      </c>
      <c r="C63" s="15" t="s">
        <v>69</v>
      </c>
      <c r="D63" s="31"/>
      <c r="E63" s="32">
        <f t="shared" si="2"/>
        <v>0</v>
      </c>
      <c r="F63" s="32" t="e">
        <f>COUNTIF(Policy_Inventory!#REF!,DropDownList!D63)</f>
        <v>#REF!</v>
      </c>
    </row>
    <row r="64" spans="1:6" x14ac:dyDescent="0.35">
      <c r="A64" s="17"/>
      <c r="B64" s="15" t="s">
        <v>9</v>
      </c>
      <c r="C64" s="15"/>
      <c r="D64" s="31"/>
      <c r="E64" s="32">
        <f t="shared" si="2"/>
        <v>0</v>
      </c>
      <c r="F64" s="32" t="e">
        <f>COUNTIF(Policy_Inventory!#REF!,DropDownList!D64)</f>
        <v>#REF!</v>
      </c>
    </row>
    <row r="65" spans="1:6" x14ac:dyDescent="0.35">
      <c r="A65" s="17"/>
      <c r="B65" s="15" t="s">
        <v>9</v>
      </c>
      <c r="C65" s="15"/>
      <c r="D65" s="31"/>
      <c r="E65" s="32">
        <f t="shared" si="2"/>
        <v>0</v>
      </c>
      <c r="F65" s="32" t="e">
        <f>COUNTIF(Policy_Inventory!#REF!,DropDownList!D65)</f>
        <v>#REF!</v>
      </c>
    </row>
    <row r="66" spans="1:6" ht="15" thickBot="1" x14ac:dyDescent="0.4">
      <c r="A66" s="18"/>
      <c r="B66" s="19" t="s">
        <v>9</v>
      </c>
      <c r="C66" s="19"/>
      <c r="D66" s="31"/>
      <c r="E66" s="32">
        <f t="shared" si="2"/>
        <v>0</v>
      </c>
      <c r="F66" s="32" t="e">
        <f>COUNTIF(Policy_Inventory!#REF!,DropDownList!D66)</f>
        <v>#REF!</v>
      </c>
    </row>
  </sheetData>
  <sortState xmlns:xlrd2="http://schemas.microsoft.com/office/spreadsheetml/2017/richdata2" ref="A2:E67">
    <sortCondition descending="1" ref="E2:E67"/>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4C845-6C1B-47A8-B309-2B4EDAA359CD}">
  <dimension ref="A2:BL94"/>
  <sheetViews>
    <sheetView showGridLines="0" zoomScale="85" zoomScaleNormal="85" workbookViewId="0">
      <selection activeCell="B2" sqref="B2:S2"/>
    </sheetView>
  </sheetViews>
  <sheetFormatPr defaultColWidth="9.26953125" defaultRowHeight="13" x14ac:dyDescent="0.3"/>
  <cols>
    <col min="1" max="1" width="2.7265625" style="8" customWidth="1"/>
    <col min="2" max="3" width="2.7265625" style="5" customWidth="1"/>
    <col min="4" max="4" width="2.7265625" style="6" customWidth="1"/>
    <col min="5" max="42" width="2.7265625" style="5" customWidth="1"/>
    <col min="43" max="43" width="2" style="5" customWidth="1"/>
    <col min="44" max="60" width="2.7265625" style="5" customWidth="1"/>
    <col min="61" max="61" width="2.7265625" style="8" customWidth="1"/>
    <col min="62" max="62" width="9.26953125" style="9"/>
    <col min="63" max="16384" width="9.26953125" style="8"/>
  </cols>
  <sheetData>
    <row r="2" spans="1:64" ht="23.25" customHeight="1" x14ac:dyDescent="0.3">
      <c r="B2" s="355" t="s">
        <v>210</v>
      </c>
      <c r="C2" s="355"/>
      <c r="D2" s="355"/>
      <c r="E2" s="355"/>
      <c r="F2" s="355"/>
      <c r="G2" s="355"/>
      <c r="H2" s="355"/>
      <c r="I2" s="355"/>
      <c r="J2" s="355"/>
      <c r="K2" s="355"/>
      <c r="L2" s="355"/>
      <c r="M2" s="355"/>
      <c r="N2" s="355"/>
      <c r="O2" s="355"/>
      <c r="P2" s="355"/>
      <c r="Q2" s="355"/>
      <c r="R2" s="355"/>
      <c r="S2" s="355"/>
      <c r="BH2" s="7"/>
    </row>
    <row r="3" spans="1:64" ht="8.5" customHeight="1" x14ac:dyDescent="0.3">
      <c r="B3" s="106"/>
      <c r="C3" s="106"/>
      <c r="D3" s="106"/>
      <c r="E3" s="106"/>
      <c r="F3" s="106"/>
      <c r="G3" s="106"/>
      <c r="H3" s="106"/>
      <c r="I3" s="106"/>
      <c r="J3" s="106"/>
      <c r="BH3" s="7"/>
    </row>
    <row r="4" spans="1:64" ht="15.5" x14ac:dyDescent="0.35">
      <c r="B4" s="30" t="s">
        <v>285</v>
      </c>
      <c r="C4" s="30"/>
      <c r="AQ4" s="8"/>
      <c r="AR4" s="8"/>
      <c r="AT4" s="45" t="s">
        <v>174</v>
      </c>
      <c r="BH4" s="10"/>
      <c r="BI4" s="11"/>
      <c r="BJ4" s="12"/>
      <c r="BK4" s="11"/>
      <c r="BL4" s="11"/>
    </row>
    <row r="5" spans="1:64" ht="15.5" x14ac:dyDescent="0.35">
      <c r="B5" s="30"/>
      <c r="C5" s="30"/>
      <c r="AQ5" s="45"/>
      <c r="AR5" s="8"/>
      <c r="BH5" s="10"/>
      <c r="BI5" s="11"/>
      <c r="BJ5" s="12"/>
      <c r="BK5" s="11"/>
      <c r="BL5" s="11"/>
    </row>
    <row r="6" spans="1:64" ht="17.149999999999999" customHeight="1" x14ac:dyDescent="0.3">
      <c r="B6" s="30"/>
      <c r="C6" s="30" t="s">
        <v>211</v>
      </c>
      <c r="G6" s="356" t="s">
        <v>222</v>
      </c>
      <c r="H6" s="356"/>
      <c r="I6" s="356"/>
      <c r="J6" s="356"/>
      <c r="K6" s="356"/>
      <c r="L6" s="356"/>
      <c r="M6" s="356"/>
      <c r="N6" s="356"/>
      <c r="O6" s="356"/>
      <c r="P6" s="356"/>
      <c r="Q6" s="356"/>
      <c r="R6" s="356"/>
      <c r="S6" s="356"/>
      <c r="T6" s="356"/>
      <c r="U6" s="356"/>
      <c r="V6" s="356"/>
      <c r="W6" s="356"/>
      <c r="X6" s="356"/>
      <c r="Y6" s="356"/>
      <c r="Z6" s="356"/>
      <c r="AA6" s="123"/>
      <c r="AB6" s="122"/>
      <c r="AC6" s="122"/>
      <c r="AD6" s="122"/>
      <c r="AE6" s="122"/>
      <c r="AF6" s="122"/>
      <c r="AG6" s="122"/>
      <c r="AH6" s="122"/>
      <c r="AI6" s="122"/>
      <c r="AJ6" s="122"/>
      <c r="AK6" s="122"/>
      <c r="AL6" s="122"/>
      <c r="AM6" s="122"/>
      <c r="AN6" s="122"/>
      <c r="AO6" s="122"/>
      <c r="AP6" s="122"/>
      <c r="AQ6" s="122"/>
      <c r="AR6" s="122"/>
      <c r="AS6" s="122"/>
      <c r="AT6" s="122"/>
      <c r="AU6" s="122"/>
      <c r="BH6" s="10"/>
      <c r="BI6" s="11"/>
      <c r="BJ6" s="12"/>
      <c r="BK6" s="11"/>
      <c r="BL6" s="11"/>
    </row>
    <row r="7" spans="1:64" ht="15.5" x14ac:dyDescent="0.35">
      <c r="B7" s="30"/>
      <c r="C7" s="30" t="s">
        <v>212</v>
      </c>
      <c r="G7" s="124" t="s">
        <v>223</v>
      </c>
      <c r="H7" s="124"/>
      <c r="I7" s="124"/>
      <c r="J7" s="124"/>
      <c r="K7" s="124"/>
      <c r="L7" s="124"/>
      <c r="M7" s="124"/>
      <c r="N7" s="124"/>
      <c r="O7" s="124"/>
      <c r="P7" s="124"/>
      <c r="Q7" s="124"/>
      <c r="R7" s="124"/>
      <c r="S7" s="124"/>
      <c r="T7" s="124"/>
      <c r="U7" s="124"/>
      <c r="V7" s="124"/>
      <c r="W7" s="124"/>
      <c r="X7" s="124"/>
      <c r="Y7" s="124"/>
      <c r="Z7" s="124"/>
      <c r="AA7" s="123"/>
      <c r="AQ7" s="45"/>
      <c r="AR7" s="8"/>
      <c r="BH7" s="10"/>
      <c r="BI7" s="11"/>
      <c r="BJ7" s="12"/>
      <c r="BK7" s="11"/>
      <c r="BL7" s="11"/>
    </row>
    <row r="8" spans="1:64" ht="15.5" x14ac:dyDescent="0.35">
      <c r="B8" s="30"/>
      <c r="C8" s="30" t="s">
        <v>213</v>
      </c>
      <c r="G8" s="357" t="s">
        <v>224</v>
      </c>
      <c r="H8" s="357"/>
      <c r="I8" s="357"/>
      <c r="J8" s="357"/>
      <c r="K8" s="357"/>
      <c r="L8" s="357"/>
      <c r="M8" s="357"/>
      <c r="N8" s="357"/>
      <c r="O8" s="357"/>
      <c r="P8" s="357"/>
      <c r="Q8" s="357"/>
      <c r="R8" s="357"/>
      <c r="S8" s="357"/>
      <c r="T8" s="357"/>
      <c r="U8" s="357"/>
      <c r="V8" s="357"/>
      <c r="W8" s="357"/>
      <c r="X8" s="357"/>
      <c r="Y8" s="357"/>
      <c r="Z8" s="357"/>
      <c r="AA8" s="357"/>
      <c r="AQ8" s="45"/>
      <c r="AR8" s="8"/>
      <c r="BH8" s="10"/>
      <c r="BI8" s="11"/>
      <c r="BJ8" s="12"/>
      <c r="BK8" s="11"/>
      <c r="BL8" s="11"/>
    </row>
    <row r="9" spans="1:64" ht="15.5" x14ac:dyDescent="0.35">
      <c r="B9" s="30"/>
      <c r="C9" s="30" t="s">
        <v>214</v>
      </c>
      <c r="G9" s="357" t="s">
        <v>225</v>
      </c>
      <c r="H9" s="357"/>
      <c r="I9" s="357"/>
      <c r="J9" s="357"/>
      <c r="K9" s="357"/>
      <c r="L9" s="357"/>
      <c r="M9" s="357"/>
      <c r="N9" s="357"/>
      <c r="O9" s="357"/>
      <c r="P9" s="357"/>
      <c r="Q9" s="357"/>
      <c r="R9" s="357"/>
      <c r="S9" s="357"/>
      <c r="T9" s="357"/>
      <c r="U9" s="357"/>
      <c r="V9" s="357"/>
      <c r="W9" s="357"/>
      <c r="X9" s="357"/>
      <c r="Y9" s="357"/>
      <c r="Z9" s="357"/>
      <c r="AA9" s="357"/>
      <c r="AQ9" s="45"/>
      <c r="AR9" s="8"/>
      <c r="BH9" s="10"/>
      <c r="BI9" s="11"/>
      <c r="BJ9" s="12"/>
      <c r="BK9" s="11"/>
      <c r="BL9" s="11"/>
    </row>
    <row r="10" spans="1:64" ht="15.5" x14ac:dyDescent="0.35">
      <c r="B10" s="30"/>
      <c r="C10" s="30" t="s">
        <v>215</v>
      </c>
      <c r="G10" s="357" t="s">
        <v>226</v>
      </c>
      <c r="H10" s="357"/>
      <c r="I10" s="357"/>
      <c r="J10" s="357"/>
      <c r="K10" s="357"/>
      <c r="L10" s="357"/>
      <c r="M10" s="357"/>
      <c r="N10" s="357"/>
      <c r="O10" s="357"/>
      <c r="P10" s="357"/>
      <c r="Q10" s="357"/>
      <c r="R10" s="357"/>
      <c r="S10" s="357"/>
      <c r="T10" s="357"/>
      <c r="U10" s="357"/>
      <c r="V10" s="357"/>
      <c r="W10" s="357"/>
      <c r="X10" s="357"/>
      <c r="Y10" s="357"/>
      <c r="Z10" s="357"/>
      <c r="AA10" s="123"/>
      <c r="AQ10" s="45"/>
      <c r="AR10" s="8"/>
      <c r="BH10" s="10"/>
      <c r="BI10" s="11"/>
      <c r="BJ10" s="12"/>
      <c r="BK10" s="11"/>
      <c r="BL10" s="11"/>
    </row>
    <row r="11" spans="1:64" ht="14.5" x14ac:dyDescent="0.35">
      <c r="A11" s="48"/>
      <c r="B11" s="49"/>
      <c r="C11" s="53"/>
      <c r="D11" s="50"/>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8"/>
      <c r="BJ11" s="51"/>
    </row>
    <row r="12" spans="1:64" ht="15.5" x14ac:dyDescent="0.35">
      <c r="A12" s="48"/>
      <c r="B12" s="52"/>
      <c r="C12" s="55"/>
      <c r="D12" s="54"/>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53"/>
      <c r="BI12" s="48"/>
      <c r="BJ12" s="51"/>
    </row>
    <row r="13" spans="1:64" ht="14.5" x14ac:dyDescent="0.35">
      <c r="A13" s="48"/>
      <c r="B13" s="55"/>
      <c r="C13" s="55"/>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55"/>
      <c r="BI13" s="48"/>
      <c r="BJ13" s="51"/>
    </row>
    <row r="14" spans="1:64" ht="14.5" x14ac:dyDescent="0.35">
      <c r="A14" s="48"/>
      <c r="B14" s="55"/>
      <c r="C14" s="55"/>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55"/>
      <c r="BI14" s="48"/>
      <c r="BJ14" s="51"/>
    </row>
    <row r="15" spans="1:64" ht="29.25" customHeight="1" x14ac:dyDescent="0.35">
      <c r="A15" s="48"/>
      <c r="B15" s="55"/>
      <c r="C15" s="55"/>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55"/>
      <c r="BI15" s="48"/>
      <c r="BJ15" s="51"/>
    </row>
    <row r="16" spans="1:64" ht="14.5" x14ac:dyDescent="0.35">
      <c r="A16" s="48"/>
      <c r="B16" s="55"/>
      <c r="C16" s="55"/>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353"/>
      <c r="AV16" s="353"/>
      <c r="AW16" s="353"/>
      <c r="AX16" s="353"/>
      <c r="AY16" s="353"/>
      <c r="AZ16" s="353"/>
      <c r="BA16" s="353"/>
      <c r="BB16" s="353"/>
      <c r="BC16" s="353"/>
      <c r="BD16" s="353"/>
      <c r="BE16" s="353"/>
      <c r="BF16" s="353"/>
      <c r="BG16" s="353"/>
      <c r="BH16" s="55"/>
      <c r="BI16" s="48"/>
      <c r="BJ16" s="51"/>
    </row>
    <row r="17" spans="1:62" ht="14.5" x14ac:dyDescent="0.35">
      <c r="A17" s="48"/>
      <c r="B17" s="55"/>
      <c r="C17" s="55"/>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55"/>
      <c r="BI17" s="48"/>
      <c r="BJ17" s="51"/>
    </row>
    <row r="18" spans="1:62" ht="25.5" customHeight="1" x14ac:dyDescent="0.35">
      <c r="A18" s="48"/>
      <c r="B18" s="55"/>
      <c r="C18" s="55"/>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3"/>
      <c r="BG18" s="353"/>
      <c r="BH18" s="55"/>
      <c r="BI18" s="48"/>
      <c r="BJ18" s="51"/>
    </row>
    <row r="19" spans="1:62" ht="14.5" x14ac:dyDescent="0.35">
      <c r="A19" s="48"/>
      <c r="B19" s="55"/>
      <c r="C19" s="55"/>
      <c r="D19" s="353"/>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353"/>
      <c r="AP19" s="353"/>
      <c r="AQ19" s="353"/>
      <c r="AR19" s="353"/>
      <c r="AS19" s="353"/>
      <c r="AT19" s="353"/>
      <c r="AU19" s="353"/>
      <c r="AV19" s="353"/>
      <c r="AW19" s="353"/>
      <c r="AX19" s="353"/>
      <c r="AY19" s="353"/>
      <c r="AZ19" s="353"/>
      <c r="BA19" s="353"/>
      <c r="BB19" s="353"/>
      <c r="BC19" s="353"/>
      <c r="BD19" s="353"/>
      <c r="BE19" s="353"/>
      <c r="BF19" s="353"/>
      <c r="BG19" s="353"/>
      <c r="BH19" s="55"/>
      <c r="BI19" s="48"/>
      <c r="BJ19" s="51"/>
    </row>
    <row r="20" spans="1:62" ht="14.5" x14ac:dyDescent="0.35">
      <c r="A20" s="48"/>
      <c r="B20" s="55"/>
      <c r="C20" s="55"/>
      <c r="D20" s="353"/>
      <c r="E20" s="353"/>
      <c r="F20" s="353"/>
      <c r="G20" s="353"/>
      <c r="H20" s="353"/>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c r="BD20" s="353"/>
      <c r="BE20" s="353"/>
      <c r="BF20" s="353"/>
      <c r="BG20" s="353"/>
      <c r="BH20" s="55"/>
      <c r="BI20" s="48"/>
      <c r="BJ20" s="51"/>
    </row>
    <row r="21" spans="1:62" ht="42" customHeight="1" x14ac:dyDescent="0.35">
      <c r="A21" s="48"/>
      <c r="B21" s="55"/>
      <c r="C21" s="55"/>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55"/>
      <c r="BI21" s="48"/>
      <c r="BJ21" s="51"/>
    </row>
    <row r="22" spans="1:62" ht="14.5" x14ac:dyDescent="0.35">
      <c r="A22" s="48"/>
      <c r="B22" s="55"/>
      <c r="C22" s="55"/>
      <c r="D22" s="353"/>
      <c r="E22" s="353"/>
      <c r="F22" s="353"/>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55"/>
      <c r="BI22" s="48"/>
      <c r="BJ22" s="51"/>
    </row>
    <row r="23" spans="1:62" ht="27" customHeight="1" x14ac:dyDescent="0.35">
      <c r="A23" s="48"/>
      <c r="B23" s="55"/>
      <c r="C23" s="55"/>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55"/>
      <c r="BI23" s="48"/>
      <c r="BJ23" s="51"/>
    </row>
    <row r="24" spans="1:62" ht="30.75" customHeight="1" x14ac:dyDescent="0.35">
      <c r="A24" s="48"/>
      <c r="B24" s="55"/>
      <c r="C24" s="55"/>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55"/>
      <c r="BI24" s="48"/>
      <c r="BJ24" s="51"/>
    </row>
    <row r="25" spans="1:62" ht="14.5" x14ac:dyDescent="0.35">
      <c r="A25" s="48"/>
      <c r="B25" s="55"/>
      <c r="C25" s="55"/>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55"/>
      <c r="BI25" s="48"/>
      <c r="BJ25" s="56"/>
    </row>
    <row r="26" spans="1:62" ht="14.5" x14ac:dyDescent="0.35">
      <c r="A26" s="48"/>
      <c r="B26" s="55"/>
      <c r="C26" s="55"/>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55"/>
      <c r="BI26" s="48"/>
      <c r="BJ26" s="51"/>
    </row>
    <row r="27" spans="1:62" ht="14.5" x14ac:dyDescent="0.35">
      <c r="A27" s="48"/>
      <c r="B27" s="55"/>
      <c r="C27" s="55"/>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55"/>
      <c r="BI27" s="48"/>
      <c r="BJ27" s="51"/>
    </row>
    <row r="28" spans="1:62" ht="14.5" x14ac:dyDescent="0.35">
      <c r="A28" s="48"/>
      <c r="B28" s="55"/>
      <c r="C28" s="55"/>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55"/>
      <c r="BI28" s="48"/>
      <c r="BJ28" s="51"/>
    </row>
    <row r="29" spans="1:62" ht="30" customHeight="1" x14ac:dyDescent="0.35">
      <c r="A29" s="48"/>
      <c r="B29" s="55"/>
      <c r="C29" s="55"/>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55"/>
      <c r="BI29" s="48"/>
      <c r="BJ29" s="51"/>
    </row>
    <row r="30" spans="1:62" ht="15" customHeight="1" x14ac:dyDescent="0.35">
      <c r="A30" s="48"/>
      <c r="B30" s="55"/>
      <c r="C30" s="55"/>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55"/>
      <c r="BI30" s="48"/>
      <c r="BJ30" s="56"/>
    </row>
    <row r="31" spans="1:62" ht="15" customHeight="1" x14ac:dyDescent="0.35">
      <c r="A31" s="48"/>
      <c r="B31" s="55"/>
      <c r="C31" s="55"/>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55"/>
      <c r="BI31" s="48"/>
      <c r="BJ31" s="51"/>
    </row>
    <row r="32" spans="1:62" ht="15" customHeight="1" x14ac:dyDescent="0.35">
      <c r="A32" s="48"/>
      <c r="B32" s="55"/>
      <c r="C32" s="55"/>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55"/>
      <c r="BI32" s="48"/>
      <c r="BJ32" s="51"/>
    </row>
    <row r="33" spans="1:62" ht="15" customHeight="1" x14ac:dyDescent="0.35">
      <c r="A33" s="48"/>
      <c r="B33" s="55"/>
      <c r="C33" s="55"/>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55"/>
      <c r="BI33" s="48"/>
      <c r="BJ33" s="51"/>
    </row>
    <row r="34" spans="1:62" ht="15" customHeight="1" x14ac:dyDescent="0.35">
      <c r="A34" s="48"/>
      <c r="B34" s="55"/>
      <c r="C34" s="55"/>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55"/>
      <c r="BI34" s="48"/>
      <c r="BJ34" s="51"/>
    </row>
    <row r="35" spans="1:62" ht="25.5" customHeight="1" x14ac:dyDescent="0.35">
      <c r="A35" s="48"/>
      <c r="B35" s="55"/>
      <c r="C35" s="55"/>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55"/>
      <c r="BI35" s="48"/>
      <c r="BJ35" s="51"/>
    </row>
    <row r="36" spans="1:62" ht="14.5" x14ac:dyDescent="0.35">
      <c r="A36" s="48"/>
      <c r="B36" s="55"/>
      <c r="C36" s="49"/>
      <c r="D36" s="57"/>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48"/>
      <c r="BJ36" s="51"/>
    </row>
    <row r="37" spans="1:62" ht="14.5" x14ac:dyDescent="0.35">
      <c r="A37" s="48"/>
      <c r="B37" s="49"/>
      <c r="C37" s="53"/>
      <c r="D37" s="50"/>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8"/>
      <c r="BJ37" s="51"/>
    </row>
    <row r="38" spans="1:62" ht="15.5" x14ac:dyDescent="0.35">
      <c r="A38" s="48"/>
      <c r="B38" s="52"/>
      <c r="C38" s="55"/>
      <c r="D38" s="54"/>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53"/>
      <c r="BI38" s="48"/>
      <c r="BJ38" s="51"/>
    </row>
    <row r="39" spans="1:62" ht="14.5" x14ac:dyDescent="0.35">
      <c r="A39" s="48"/>
      <c r="B39" s="55"/>
      <c r="C39" s="55"/>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4"/>
      <c r="AZ39" s="354"/>
      <c r="BA39" s="354"/>
      <c r="BB39" s="354"/>
      <c r="BC39" s="354"/>
      <c r="BD39" s="354"/>
      <c r="BE39" s="354"/>
      <c r="BF39" s="354"/>
      <c r="BG39" s="354"/>
      <c r="BH39" s="55"/>
      <c r="BI39" s="48"/>
      <c r="BJ39" s="51"/>
    </row>
    <row r="40" spans="1:62" ht="15" customHeight="1" x14ac:dyDescent="0.35">
      <c r="A40" s="48"/>
      <c r="B40" s="55"/>
      <c r="C40" s="55"/>
      <c r="D40" s="354"/>
      <c r="E40" s="3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c r="AZ40" s="354"/>
      <c r="BA40" s="354"/>
      <c r="BB40" s="354"/>
      <c r="BC40" s="354"/>
      <c r="BD40" s="354"/>
      <c r="BE40" s="354"/>
      <c r="BF40" s="354"/>
      <c r="BG40" s="354"/>
      <c r="BH40" s="55"/>
      <c r="BI40" s="48"/>
      <c r="BJ40" s="51"/>
    </row>
    <row r="41" spans="1:62" ht="14.5" x14ac:dyDescent="0.35">
      <c r="A41" s="48"/>
      <c r="B41" s="55"/>
      <c r="C41" s="55"/>
      <c r="D41" s="354"/>
      <c r="E41" s="354"/>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55"/>
      <c r="BI41" s="48"/>
      <c r="BJ41" s="51"/>
    </row>
    <row r="42" spans="1:62" ht="15" customHeight="1" x14ac:dyDescent="0.35">
      <c r="A42" s="48"/>
      <c r="B42" s="55"/>
      <c r="C42" s="55"/>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55"/>
      <c r="BI42" s="48"/>
      <c r="BJ42" s="51"/>
    </row>
    <row r="43" spans="1:62" ht="14.5" x14ac:dyDescent="0.35">
      <c r="A43" s="48"/>
      <c r="B43" s="55"/>
      <c r="C43" s="55"/>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55"/>
      <c r="BI43" s="48"/>
      <c r="BJ43" s="51"/>
    </row>
    <row r="44" spans="1:62" ht="15" customHeight="1" x14ac:dyDescent="0.35">
      <c r="A44" s="48"/>
      <c r="B44" s="55"/>
      <c r="C44" s="55"/>
      <c r="D44" s="354"/>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c r="AZ44" s="354"/>
      <c r="BA44" s="354"/>
      <c r="BB44" s="354"/>
      <c r="BC44" s="354"/>
      <c r="BD44" s="354"/>
      <c r="BE44" s="354"/>
      <c r="BF44" s="354"/>
      <c r="BG44" s="354"/>
      <c r="BH44" s="55"/>
      <c r="BI44" s="58"/>
      <c r="BJ44" s="51"/>
    </row>
    <row r="45" spans="1:62" ht="15" customHeight="1" x14ac:dyDescent="0.35">
      <c r="A45" s="48"/>
      <c r="B45" s="55"/>
      <c r="C45" s="55"/>
      <c r="D45" s="354"/>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c r="AH45" s="354"/>
      <c r="AI45" s="354"/>
      <c r="AJ45" s="354"/>
      <c r="AK45" s="354"/>
      <c r="AL45" s="354"/>
      <c r="AM45" s="354"/>
      <c r="AN45" s="354"/>
      <c r="AO45" s="354"/>
      <c r="AP45" s="354"/>
      <c r="AQ45" s="354"/>
      <c r="AR45" s="354"/>
      <c r="AS45" s="354"/>
      <c r="AT45" s="354"/>
      <c r="AU45" s="354"/>
      <c r="AV45" s="354"/>
      <c r="AW45" s="354"/>
      <c r="AX45" s="354"/>
      <c r="AY45" s="354"/>
      <c r="AZ45" s="354"/>
      <c r="BA45" s="354"/>
      <c r="BB45" s="354"/>
      <c r="BC45" s="354"/>
      <c r="BD45" s="354"/>
      <c r="BE45" s="354"/>
      <c r="BF45" s="354"/>
      <c r="BG45" s="354"/>
      <c r="BH45" s="55"/>
      <c r="BI45" s="58"/>
      <c r="BJ45" s="51"/>
    </row>
    <row r="46" spans="1:62" ht="15" customHeight="1" x14ac:dyDescent="0.35">
      <c r="A46" s="48"/>
      <c r="B46" s="55"/>
      <c r="C46" s="55"/>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55"/>
      <c r="BI46" s="48"/>
      <c r="BJ46" s="51"/>
    </row>
    <row r="47" spans="1:62" ht="14.5" x14ac:dyDescent="0.35">
      <c r="A47" s="48"/>
      <c r="B47" s="55"/>
      <c r="C47" s="59"/>
      <c r="D47" s="57"/>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48"/>
      <c r="BJ47" s="51"/>
    </row>
    <row r="48" spans="1:62" ht="14.5" x14ac:dyDescent="0.35">
      <c r="A48" s="48"/>
      <c r="B48" s="59"/>
      <c r="C48" s="53"/>
      <c r="D48" s="57"/>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48"/>
      <c r="BJ48" s="51"/>
    </row>
    <row r="49" spans="1:62" ht="15.5" x14ac:dyDescent="0.35">
      <c r="A49" s="48"/>
      <c r="B49" s="52"/>
      <c r="C49" s="55"/>
      <c r="D49" s="60"/>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48"/>
      <c r="BJ49" s="51"/>
    </row>
    <row r="50" spans="1:62" ht="14.5" x14ac:dyDescent="0.35">
      <c r="A50" s="48"/>
      <c r="B50" s="55"/>
      <c r="C50" s="55"/>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55"/>
      <c r="BI50" s="58"/>
      <c r="BJ50" s="51"/>
    </row>
    <row r="51" spans="1:62" ht="14.5" x14ac:dyDescent="0.35">
      <c r="A51" s="48"/>
      <c r="B51" s="55"/>
      <c r="C51" s="55"/>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55"/>
      <c r="BI51" s="48"/>
      <c r="BJ51" s="51"/>
    </row>
    <row r="52" spans="1:62" ht="14.5" x14ac:dyDescent="0.35">
      <c r="A52" s="48"/>
      <c r="B52" s="55"/>
      <c r="C52" s="55"/>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55"/>
      <c r="BI52" s="48"/>
      <c r="BJ52" s="51"/>
    </row>
    <row r="53" spans="1:62" ht="14.5" x14ac:dyDescent="0.35">
      <c r="A53" s="48"/>
      <c r="B53" s="55"/>
      <c r="C53" s="55"/>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55"/>
      <c r="BI53" s="48"/>
      <c r="BJ53" s="51"/>
    </row>
    <row r="54" spans="1:62" ht="14.5" x14ac:dyDescent="0.35">
      <c r="A54" s="48"/>
      <c r="B54" s="55"/>
      <c r="C54" s="55"/>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55"/>
      <c r="BI54" s="48"/>
      <c r="BJ54" s="51"/>
    </row>
    <row r="55" spans="1:62" ht="14.5" x14ac:dyDescent="0.35">
      <c r="A55" s="48"/>
      <c r="B55" s="55"/>
      <c r="C55" s="55"/>
      <c r="D55" s="354"/>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c r="BH55" s="55"/>
      <c r="BI55" s="48"/>
      <c r="BJ55" s="51"/>
    </row>
    <row r="56" spans="1:62" ht="14.5" x14ac:dyDescent="0.35">
      <c r="A56" s="48"/>
      <c r="B56" s="55"/>
      <c r="C56" s="55"/>
      <c r="D56" s="354"/>
      <c r="E56" s="3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55"/>
      <c r="BI56" s="48"/>
      <c r="BJ56" s="51"/>
    </row>
    <row r="57" spans="1:62" ht="14.5" x14ac:dyDescent="0.35">
      <c r="A57" s="48"/>
      <c r="B57" s="55"/>
      <c r="C57" s="55"/>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55"/>
      <c r="BI57" s="48"/>
      <c r="BJ57" s="51"/>
    </row>
    <row r="58" spans="1:62" ht="14.5" x14ac:dyDescent="0.35">
      <c r="A58" s="48"/>
      <c r="B58" s="55"/>
      <c r="C58" s="55"/>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55"/>
      <c r="BI58" s="48"/>
      <c r="BJ58" s="51"/>
    </row>
    <row r="59" spans="1:62" ht="14.5" x14ac:dyDescent="0.35">
      <c r="A59" s="48"/>
      <c r="B59" s="55"/>
      <c r="C59" s="55"/>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55"/>
      <c r="BI59" s="48"/>
      <c r="BJ59" s="51"/>
    </row>
    <row r="60" spans="1:62" ht="14.5" x14ac:dyDescent="0.35">
      <c r="A60" s="48"/>
      <c r="B60" s="55"/>
      <c r="C60" s="55"/>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55"/>
      <c r="BI60" s="48"/>
      <c r="BJ60" s="51"/>
    </row>
    <row r="61" spans="1:62" ht="14.5" x14ac:dyDescent="0.35">
      <c r="A61" s="48"/>
      <c r="B61" s="55"/>
      <c r="C61" s="55"/>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55"/>
      <c r="BI61" s="48"/>
      <c r="BJ61" s="51"/>
    </row>
    <row r="62" spans="1:62" ht="14.5" x14ac:dyDescent="0.35">
      <c r="A62" s="48"/>
      <c r="B62" s="55"/>
      <c r="C62" s="55"/>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55"/>
      <c r="BI62" s="48"/>
      <c r="BJ62" s="51"/>
    </row>
    <row r="63" spans="1:62" ht="14.5" x14ac:dyDescent="0.35">
      <c r="A63" s="48"/>
      <c r="B63" s="55"/>
      <c r="C63" s="55"/>
      <c r="D63" s="354"/>
      <c r="E63" s="354"/>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55"/>
      <c r="BI63" s="48"/>
      <c r="BJ63" s="51"/>
    </row>
    <row r="64" spans="1:62" ht="15" customHeight="1" x14ac:dyDescent="0.35">
      <c r="A64" s="48"/>
      <c r="B64" s="55"/>
      <c r="C64" s="55"/>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55"/>
      <c r="BI64" s="48"/>
      <c r="BJ64" s="51"/>
    </row>
    <row r="65" spans="1:62" ht="15" customHeight="1" x14ac:dyDescent="0.35">
      <c r="A65" s="48"/>
      <c r="B65" s="55"/>
      <c r="C65" s="55"/>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55"/>
      <c r="BI65" s="48"/>
      <c r="BJ65" s="51"/>
    </row>
    <row r="66" spans="1:62" ht="14.5" x14ac:dyDescent="0.35">
      <c r="A66" s="48"/>
      <c r="B66" s="55"/>
      <c r="C66" s="59"/>
      <c r="D66" s="57"/>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48"/>
      <c r="BJ66" s="51"/>
    </row>
    <row r="67" spans="1:62" ht="14.5" x14ac:dyDescent="0.35">
      <c r="A67" s="48"/>
      <c r="B67" s="59"/>
      <c r="C67" s="53"/>
      <c r="D67" s="57"/>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48"/>
      <c r="BJ67" s="51"/>
    </row>
    <row r="68" spans="1:62" ht="15.5" x14ac:dyDescent="0.35">
      <c r="A68" s="48"/>
      <c r="B68" s="52"/>
      <c r="C68" s="61"/>
      <c r="D68" s="60"/>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48"/>
      <c r="BJ68" s="51"/>
    </row>
    <row r="69" spans="1:62" ht="14.5" x14ac:dyDescent="0.35">
      <c r="A69" s="48"/>
      <c r="B69" s="55"/>
      <c r="C69" s="55"/>
      <c r="D69" s="62"/>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55"/>
      <c r="BI69" s="48"/>
      <c r="BJ69" s="51"/>
    </row>
    <row r="70" spans="1:62" ht="14.5" x14ac:dyDescent="0.35">
      <c r="A70" s="48"/>
      <c r="B70" s="55"/>
      <c r="C70" s="55"/>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55"/>
      <c r="BH70" s="55"/>
      <c r="BI70" s="48"/>
      <c r="BJ70" s="51"/>
    </row>
    <row r="71" spans="1:62" ht="14.5" x14ac:dyDescent="0.35">
      <c r="A71" s="48"/>
      <c r="B71" s="55"/>
      <c r="C71" s="55"/>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55"/>
      <c r="BH71" s="55"/>
      <c r="BI71" s="48"/>
      <c r="BJ71" s="51"/>
    </row>
    <row r="72" spans="1:62" ht="14.5" x14ac:dyDescent="0.35">
      <c r="A72" s="48"/>
      <c r="B72" s="55"/>
      <c r="C72" s="55"/>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55"/>
      <c r="BH72" s="55"/>
      <c r="BI72" s="48"/>
      <c r="BJ72" s="51"/>
    </row>
    <row r="73" spans="1:62" ht="15" customHeight="1" x14ac:dyDescent="0.35">
      <c r="A73" s="48"/>
      <c r="B73" s="55"/>
      <c r="C73" s="55"/>
      <c r="D73" s="354"/>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55"/>
      <c r="BH73" s="55"/>
      <c r="BI73" s="64"/>
      <c r="BJ73" s="65"/>
    </row>
    <row r="74" spans="1:62" ht="14.5" x14ac:dyDescent="0.35">
      <c r="A74" s="48"/>
      <c r="B74" s="55"/>
      <c r="C74" s="55"/>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55"/>
      <c r="BH74" s="55"/>
      <c r="BI74" s="64"/>
      <c r="BJ74" s="65"/>
    </row>
    <row r="75" spans="1:62" ht="14.5" x14ac:dyDescent="0.35">
      <c r="A75" s="48"/>
      <c r="B75" s="55"/>
      <c r="C75" s="55"/>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55"/>
      <c r="BH75" s="55"/>
      <c r="BI75" s="48"/>
      <c r="BJ75" s="51"/>
    </row>
    <row r="76" spans="1:62" ht="14.5" x14ac:dyDescent="0.35">
      <c r="A76" s="48"/>
      <c r="B76" s="55"/>
      <c r="C76" s="55"/>
      <c r="D76" s="354"/>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55"/>
      <c r="BH76" s="55"/>
      <c r="BI76" s="48"/>
      <c r="BJ76" s="51"/>
    </row>
    <row r="77" spans="1:62" ht="14.5" x14ac:dyDescent="0.35">
      <c r="A77" s="48"/>
      <c r="B77" s="55"/>
      <c r="C77" s="55"/>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55"/>
      <c r="BH77" s="55"/>
      <c r="BI77" s="48"/>
      <c r="BJ77" s="51"/>
    </row>
    <row r="78" spans="1:62" ht="14.5" x14ac:dyDescent="0.35">
      <c r="A78" s="48"/>
      <c r="B78" s="55"/>
      <c r="C78" s="55"/>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c r="BB78" s="354"/>
      <c r="BC78" s="354"/>
      <c r="BD78" s="354"/>
      <c r="BE78" s="354"/>
      <c r="BF78" s="354"/>
      <c r="BG78" s="55"/>
      <c r="BH78" s="55"/>
      <c r="BI78" s="48"/>
      <c r="BJ78" s="51"/>
    </row>
    <row r="79" spans="1:62" ht="15" customHeight="1" x14ac:dyDescent="0.35">
      <c r="A79" s="48"/>
      <c r="B79" s="55"/>
      <c r="C79" s="55"/>
      <c r="D79" s="354"/>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c r="AZ79" s="354"/>
      <c r="BA79" s="354"/>
      <c r="BB79" s="354"/>
      <c r="BC79" s="354"/>
      <c r="BD79" s="354"/>
      <c r="BE79" s="354"/>
      <c r="BF79" s="354"/>
      <c r="BG79" s="55"/>
      <c r="BH79" s="55"/>
      <c r="BI79" s="48"/>
      <c r="BJ79" s="51"/>
    </row>
    <row r="80" spans="1:62" ht="15" customHeight="1" x14ac:dyDescent="0.35">
      <c r="A80" s="48"/>
      <c r="B80" s="55"/>
      <c r="C80" s="55"/>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55"/>
      <c r="BH80" s="55"/>
      <c r="BI80" s="48"/>
      <c r="BJ80" s="51"/>
    </row>
    <row r="81" spans="1:62" ht="15" customHeight="1" x14ac:dyDescent="0.35">
      <c r="A81" s="48"/>
      <c r="B81" s="55"/>
      <c r="C81" s="55"/>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5"/>
      <c r="BH81" s="55"/>
      <c r="BI81" s="48"/>
      <c r="BJ81" s="51"/>
    </row>
    <row r="82" spans="1:62" ht="14.5" x14ac:dyDescent="0.35">
      <c r="A82" s="48"/>
      <c r="B82" s="55"/>
      <c r="C82" s="55"/>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5"/>
      <c r="BH82" s="55"/>
      <c r="BI82" s="48"/>
      <c r="BJ82" s="51"/>
    </row>
    <row r="83" spans="1:62" ht="15" customHeight="1" x14ac:dyDescent="0.35">
      <c r="A83" s="48"/>
      <c r="B83" s="55"/>
      <c r="C83" s="55"/>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5"/>
      <c r="BH83" s="55"/>
      <c r="BI83" s="48"/>
      <c r="BJ83" s="51"/>
    </row>
    <row r="84" spans="1:62" ht="15.5" x14ac:dyDescent="0.35">
      <c r="A84" s="48"/>
      <c r="B84" s="55"/>
      <c r="C84" s="61"/>
      <c r="D84" s="57"/>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48"/>
      <c r="BJ84" s="51"/>
    </row>
    <row r="85" spans="1:62" ht="14.5" x14ac:dyDescent="0.35">
      <c r="A85" s="48"/>
      <c r="B85" s="55"/>
      <c r="C85" s="55"/>
      <c r="D85" s="62"/>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55"/>
      <c r="BI85" s="48"/>
      <c r="BJ85" s="51"/>
    </row>
    <row r="86" spans="1:62" ht="14.5" x14ac:dyDescent="0.35">
      <c r="A86" s="48"/>
      <c r="B86" s="55"/>
      <c r="C86" s="55"/>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55"/>
      <c r="BH86" s="55"/>
      <c r="BI86" s="48"/>
      <c r="BJ86" s="51"/>
    </row>
    <row r="87" spans="1:62" ht="14.5" x14ac:dyDescent="0.35">
      <c r="A87" s="48"/>
      <c r="B87" s="55"/>
      <c r="C87" s="55"/>
      <c r="D87" s="354"/>
      <c r="E87" s="354"/>
      <c r="F87" s="354"/>
      <c r="G87" s="354"/>
      <c r="H87" s="354"/>
      <c r="I87" s="354"/>
      <c r="J87" s="354"/>
      <c r="K87" s="354"/>
      <c r="L87" s="354"/>
      <c r="M87" s="354"/>
      <c r="N87" s="354"/>
      <c r="O87" s="354"/>
      <c r="P87" s="354"/>
      <c r="Q87" s="354"/>
      <c r="R87" s="354"/>
      <c r="S87" s="354"/>
      <c r="T87" s="354"/>
      <c r="U87" s="354"/>
      <c r="V87" s="354"/>
      <c r="W87" s="354"/>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c r="AZ87" s="354"/>
      <c r="BA87" s="354"/>
      <c r="BB87" s="354"/>
      <c r="BC87" s="354"/>
      <c r="BD87" s="354"/>
      <c r="BE87" s="354"/>
      <c r="BF87" s="354"/>
      <c r="BG87" s="55"/>
      <c r="BH87" s="55"/>
      <c r="BI87" s="48"/>
      <c r="BJ87" s="51"/>
    </row>
    <row r="88" spans="1:62" ht="14.5" x14ac:dyDescent="0.35">
      <c r="A88" s="48"/>
      <c r="B88" s="55"/>
      <c r="C88" s="55"/>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5"/>
      <c r="BH88" s="55"/>
      <c r="BI88" s="48"/>
      <c r="BJ88" s="51"/>
    </row>
    <row r="89" spans="1:62" ht="14.5" x14ac:dyDescent="0.35">
      <c r="A89" s="48"/>
      <c r="B89" s="55"/>
      <c r="C89" s="55"/>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5"/>
      <c r="BH89" s="55"/>
      <c r="BI89" s="48"/>
      <c r="BJ89" s="51"/>
    </row>
    <row r="90" spans="1:62" ht="14.5" x14ac:dyDescent="0.35">
      <c r="A90" s="48"/>
      <c r="B90" s="55"/>
      <c r="C90" s="55"/>
      <c r="D90" s="354"/>
      <c r="E90" s="354"/>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c r="AZ90" s="354"/>
      <c r="BA90" s="354"/>
      <c r="BB90" s="354"/>
      <c r="BC90" s="354"/>
      <c r="BD90" s="354"/>
      <c r="BE90" s="354"/>
      <c r="BF90" s="354"/>
      <c r="BG90" s="55"/>
      <c r="BH90" s="55"/>
      <c r="BI90" s="48"/>
      <c r="BJ90" s="51"/>
    </row>
    <row r="91" spans="1:62" ht="14.5" x14ac:dyDescent="0.35">
      <c r="A91" s="48"/>
      <c r="B91" s="55"/>
      <c r="C91" s="55"/>
      <c r="D91" s="354"/>
      <c r="E91" s="354"/>
      <c r="F91" s="354"/>
      <c r="G91" s="354"/>
      <c r="H91" s="354"/>
      <c r="I91" s="354"/>
      <c r="J91" s="354"/>
      <c r="K91" s="354"/>
      <c r="L91" s="354"/>
      <c r="M91" s="354"/>
      <c r="N91" s="354"/>
      <c r="O91" s="354"/>
      <c r="P91" s="354"/>
      <c r="Q91" s="354"/>
      <c r="R91" s="354"/>
      <c r="S91" s="354"/>
      <c r="T91" s="354"/>
      <c r="U91" s="354"/>
      <c r="V91" s="354"/>
      <c r="W91" s="354"/>
      <c r="X91" s="354"/>
      <c r="Y91" s="354"/>
      <c r="Z91" s="354"/>
      <c r="AA91" s="354"/>
      <c r="AB91" s="354"/>
      <c r="AC91" s="354"/>
      <c r="AD91" s="354"/>
      <c r="AE91" s="354"/>
      <c r="AF91" s="354"/>
      <c r="AG91" s="354"/>
      <c r="AH91" s="354"/>
      <c r="AI91" s="354"/>
      <c r="AJ91" s="354"/>
      <c r="AK91" s="354"/>
      <c r="AL91" s="354"/>
      <c r="AM91" s="354"/>
      <c r="AN91" s="354"/>
      <c r="AO91" s="354"/>
      <c r="AP91" s="354"/>
      <c r="AQ91" s="354"/>
      <c r="AR91" s="354"/>
      <c r="AS91" s="354"/>
      <c r="AT91" s="354"/>
      <c r="AU91" s="354"/>
      <c r="AV91" s="354"/>
      <c r="AW91" s="354"/>
      <c r="AX91" s="354"/>
      <c r="AY91" s="354"/>
      <c r="AZ91" s="354"/>
      <c r="BA91" s="354"/>
      <c r="BB91" s="354"/>
      <c r="BC91" s="354"/>
      <c r="BD91" s="354"/>
      <c r="BE91" s="354"/>
      <c r="BF91" s="354"/>
      <c r="BG91" s="55"/>
      <c r="BH91" s="55"/>
      <c r="BI91" s="48"/>
      <c r="BJ91" s="51"/>
    </row>
    <row r="92" spans="1:62" ht="14.5" x14ac:dyDescent="0.35">
      <c r="A92" s="48"/>
      <c r="B92" s="55"/>
      <c r="C92" s="59"/>
      <c r="D92" s="57"/>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48"/>
      <c r="BJ92" s="51"/>
    </row>
    <row r="93" spans="1:62" ht="14.5" x14ac:dyDescent="0.3">
      <c r="A93" s="48"/>
      <c r="B93" s="59"/>
      <c r="C93" s="67"/>
      <c r="D93" s="57"/>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48"/>
      <c r="BJ93" s="51"/>
    </row>
    <row r="94" spans="1:62" x14ac:dyDescent="0.3">
      <c r="A94" s="48"/>
      <c r="B94" s="67"/>
      <c r="D94" s="54"/>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48"/>
      <c r="BJ94" s="51"/>
    </row>
  </sheetData>
  <mergeCells count="42">
    <mergeCell ref="B2:S2"/>
    <mergeCell ref="D25:BG29"/>
    <mergeCell ref="D13:BG15"/>
    <mergeCell ref="D16:BG18"/>
    <mergeCell ref="D19:BG21"/>
    <mergeCell ref="D22:BG23"/>
    <mergeCell ref="D24:BG24"/>
    <mergeCell ref="G6:Z6"/>
    <mergeCell ref="G8:AA8"/>
    <mergeCell ref="G9:AA9"/>
    <mergeCell ref="G10:Z10"/>
    <mergeCell ref="D52:BG52"/>
    <mergeCell ref="D53:BG53"/>
    <mergeCell ref="D54:BG54"/>
    <mergeCell ref="D64:BG64"/>
    <mergeCell ref="D65:BG65"/>
    <mergeCell ref="D56:BG57"/>
    <mergeCell ref="D58:BG59"/>
    <mergeCell ref="D60:BG61"/>
    <mergeCell ref="D62:BG63"/>
    <mergeCell ref="D55:BG55"/>
    <mergeCell ref="D42:BG43"/>
    <mergeCell ref="D44:BG45"/>
    <mergeCell ref="D46:BG46"/>
    <mergeCell ref="D50:BG50"/>
    <mergeCell ref="D51:BG51"/>
    <mergeCell ref="D30:BG35"/>
    <mergeCell ref="D39:BG39"/>
    <mergeCell ref="D40:BG41"/>
    <mergeCell ref="D90:BF90"/>
    <mergeCell ref="D91:BF91"/>
    <mergeCell ref="D77:BF78"/>
    <mergeCell ref="D79:BF79"/>
    <mergeCell ref="D80:BF80"/>
    <mergeCell ref="D86:BF86"/>
    <mergeCell ref="D70:BF70"/>
    <mergeCell ref="D71:BF71"/>
    <mergeCell ref="D72:BF72"/>
    <mergeCell ref="D87:BF87"/>
    <mergeCell ref="D76:BF76"/>
    <mergeCell ref="D73:BF74"/>
    <mergeCell ref="D75:BF75"/>
  </mergeCells>
  <hyperlinks>
    <hyperlink ref="AT4" r:id="rId1" xr:uid="{37A731D3-2928-40CD-8B91-0FE94189855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11009-3DF3-4448-ACB1-40CD5A60C3FF}">
  <sheetPr>
    <tabColor rgb="FFC2C851"/>
    <pageSetUpPr fitToPage="1"/>
  </sheetPr>
  <dimension ref="A1:Q46"/>
  <sheetViews>
    <sheetView showGridLines="0" zoomScale="60" zoomScaleNormal="60" workbookViewId="0"/>
  </sheetViews>
  <sheetFormatPr defaultColWidth="9.1796875" defaultRowHeight="14.5" x14ac:dyDescent="0.35"/>
  <cols>
    <col min="1" max="1" width="32.54296875" style="38" customWidth="1"/>
    <col min="2" max="2" width="30.54296875" style="38" customWidth="1"/>
    <col min="3" max="3" width="84.1796875" style="38" customWidth="1"/>
    <col min="4" max="4" width="10.453125" style="38" customWidth="1"/>
    <col min="5" max="5" width="9.7265625" style="38" customWidth="1"/>
    <col min="6" max="13" width="10.453125" style="38" customWidth="1"/>
    <col min="14" max="15" width="7.54296875" style="38" customWidth="1"/>
    <col min="16" max="16" width="27.453125" style="38" customWidth="1"/>
    <col min="17" max="17" width="69.81640625" style="38" customWidth="1"/>
    <col min="18" max="16384" width="9.1796875" style="38"/>
  </cols>
  <sheetData>
    <row r="1" spans="1:17" s="125" customFormat="1" ht="26.25" customHeight="1" x14ac:dyDescent="0.55000000000000004">
      <c r="A1" s="260" t="s">
        <v>116</v>
      </c>
      <c r="D1" s="286"/>
      <c r="K1" s="262" t="s">
        <v>228</v>
      </c>
    </row>
    <row r="2" spans="1:17" ht="20.5" customHeight="1" x14ac:dyDescent="0.35">
      <c r="A2" s="360" t="s">
        <v>263</v>
      </c>
      <c r="B2" s="360"/>
      <c r="C2" s="360"/>
      <c r="D2" s="360"/>
      <c r="E2" s="360"/>
      <c r="F2" s="360"/>
      <c r="G2" s="360"/>
      <c r="H2" s="360"/>
      <c r="I2" s="360"/>
      <c r="J2" s="360"/>
      <c r="K2" s="360"/>
      <c r="L2" s="360"/>
      <c r="M2" s="360"/>
      <c r="N2" s="360"/>
      <c r="O2" s="360"/>
      <c r="P2" s="75"/>
      <c r="Q2" s="75"/>
    </row>
    <row r="3" spans="1:17" ht="21.65" customHeight="1" x14ac:dyDescent="0.35">
      <c r="A3" s="360" t="s">
        <v>297</v>
      </c>
      <c r="B3" s="360"/>
      <c r="C3" s="360"/>
      <c r="D3" s="360"/>
      <c r="E3" s="360"/>
      <c r="F3" s="360"/>
      <c r="G3" s="360"/>
      <c r="H3" s="360"/>
      <c r="I3" s="360"/>
      <c r="J3" s="360"/>
      <c r="K3" s="360"/>
      <c r="L3" s="360"/>
      <c r="M3" s="360"/>
      <c r="N3" s="360"/>
    </row>
    <row r="4" spans="1:17" ht="54.65" customHeight="1" x14ac:dyDescent="0.35">
      <c r="A4" s="363" t="s">
        <v>298</v>
      </c>
      <c r="B4" s="363"/>
      <c r="C4" s="363"/>
      <c r="D4" s="363"/>
      <c r="E4" s="363"/>
      <c r="F4" s="363"/>
      <c r="G4" s="363"/>
      <c r="H4" s="363"/>
      <c r="I4" s="363"/>
      <c r="J4" s="363"/>
      <c r="K4" s="363"/>
      <c r="L4" s="363"/>
      <c r="M4" s="363"/>
      <c r="N4" s="363"/>
      <c r="O4" s="363"/>
      <c r="P4" s="76"/>
      <c r="Q4" s="76"/>
    </row>
    <row r="5" spans="1:17" ht="18" customHeight="1" x14ac:dyDescent="0.35">
      <c r="A5" s="363" t="s">
        <v>259</v>
      </c>
      <c r="B5" s="363"/>
      <c r="C5" s="363"/>
      <c r="D5" s="363"/>
      <c r="E5" s="363"/>
      <c r="F5" s="363"/>
      <c r="G5" s="363"/>
      <c r="H5" s="363"/>
      <c r="I5" s="363"/>
      <c r="J5" s="363"/>
      <c r="K5" s="363"/>
      <c r="L5" s="363"/>
      <c r="M5" s="363"/>
      <c r="N5" s="363"/>
      <c r="O5" s="363"/>
      <c r="P5" s="166"/>
      <c r="Q5" s="166"/>
    </row>
    <row r="6" spans="1:17" ht="20.5" customHeight="1" x14ac:dyDescent="0.35">
      <c r="A6" s="364" t="s">
        <v>175</v>
      </c>
      <c r="B6" s="364"/>
      <c r="C6" s="364"/>
      <c r="D6" s="364"/>
      <c r="E6" s="364"/>
      <c r="F6" s="364"/>
      <c r="G6" s="364"/>
      <c r="H6" s="364"/>
      <c r="I6" s="364"/>
      <c r="J6" s="364"/>
      <c r="K6" s="364"/>
      <c r="L6" s="364"/>
      <c r="M6" s="364"/>
      <c r="N6" s="364"/>
      <c r="O6" s="364"/>
      <c r="P6" s="77"/>
      <c r="Q6" s="77"/>
    </row>
    <row r="7" spans="1:17" ht="0.5" customHeight="1" thickBot="1" x14ac:dyDescent="0.4">
      <c r="A7" s="167"/>
      <c r="B7" s="167"/>
      <c r="C7" s="167"/>
      <c r="D7" s="167"/>
      <c r="E7" s="167"/>
      <c r="F7" s="167"/>
      <c r="G7" s="167"/>
      <c r="H7" s="167"/>
      <c r="I7" s="167"/>
      <c r="J7" s="167"/>
      <c r="K7" s="167"/>
      <c r="L7" s="167"/>
      <c r="M7" s="167"/>
      <c r="N7" s="167"/>
      <c r="O7" s="167"/>
      <c r="P7" s="167"/>
      <c r="Q7" s="167"/>
    </row>
    <row r="8" spans="1:17" ht="0.5" hidden="1" customHeight="1" thickBot="1" x14ac:dyDescent="0.4">
      <c r="D8" s="41">
        <f t="shared" ref="D8:O8" si="0">COUNTIF(D15:D103, "*EE*")+COUNTIF(D15:D103, "*all*")</f>
        <v>2</v>
      </c>
      <c r="E8" s="41">
        <f t="shared" si="0"/>
        <v>0</v>
      </c>
      <c r="F8" s="41">
        <f t="shared" si="0"/>
        <v>1</v>
      </c>
      <c r="G8" s="41">
        <f t="shared" si="0"/>
        <v>2</v>
      </c>
      <c r="H8" s="41">
        <f t="shared" si="0"/>
        <v>1</v>
      </c>
      <c r="I8" s="41">
        <f t="shared" si="0"/>
        <v>1</v>
      </c>
      <c r="J8" s="41">
        <f t="shared" si="0"/>
        <v>0</v>
      </c>
      <c r="K8" s="41">
        <f t="shared" si="0"/>
        <v>1</v>
      </c>
      <c r="L8" s="41">
        <f t="shared" si="0"/>
        <v>2</v>
      </c>
      <c r="M8" s="41">
        <f t="shared" si="0"/>
        <v>2</v>
      </c>
      <c r="N8" s="41">
        <f t="shared" si="0"/>
        <v>0</v>
      </c>
      <c r="O8" s="41">
        <f t="shared" si="0"/>
        <v>0</v>
      </c>
      <c r="P8" s="41"/>
      <c r="Q8" s="41"/>
    </row>
    <row r="9" spans="1:17" ht="15" hidden="1" thickBot="1" x14ac:dyDescent="0.4">
      <c r="D9" s="41">
        <f t="shared" ref="D9:O9" si="1">COUNTIF(D15:D103, "*DR*")+COUNTIF(D15:D103, "*all*")</f>
        <v>2</v>
      </c>
      <c r="E9" s="41">
        <f t="shared" si="1"/>
        <v>0</v>
      </c>
      <c r="F9" s="41">
        <f t="shared" si="1"/>
        <v>1</v>
      </c>
      <c r="G9" s="41">
        <f t="shared" si="1"/>
        <v>2</v>
      </c>
      <c r="H9" s="41">
        <f t="shared" si="1"/>
        <v>1</v>
      </c>
      <c r="I9" s="41">
        <f t="shared" si="1"/>
        <v>1</v>
      </c>
      <c r="J9" s="41">
        <f t="shared" si="1"/>
        <v>0</v>
      </c>
      <c r="K9" s="41">
        <f t="shared" si="1"/>
        <v>1</v>
      </c>
      <c r="L9" s="41">
        <f t="shared" si="1"/>
        <v>2</v>
      </c>
      <c r="M9" s="41">
        <f t="shared" si="1"/>
        <v>2</v>
      </c>
      <c r="N9" s="41">
        <f t="shared" si="1"/>
        <v>0</v>
      </c>
      <c r="O9" s="41">
        <f t="shared" si="1"/>
        <v>0</v>
      </c>
      <c r="P9" s="41"/>
      <c r="Q9" s="41"/>
    </row>
    <row r="10" spans="1:17" ht="15" hidden="1" thickBot="1" x14ac:dyDescent="0.4">
      <c r="D10" s="41">
        <f t="shared" ref="D10:O10" si="2">COUNTIF(D15:D103, "*DG*")+COUNTIF(D15:D103, "*all*")</f>
        <v>2</v>
      </c>
      <c r="E10" s="41">
        <f t="shared" si="2"/>
        <v>0</v>
      </c>
      <c r="F10" s="41">
        <f t="shared" si="2"/>
        <v>1</v>
      </c>
      <c r="G10" s="41">
        <f t="shared" si="2"/>
        <v>2</v>
      </c>
      <c r="H10" s="41">
        <f t="shared" si="2"/>
        <v>2</v>
      </c>
      <c r="I10" s="41">
        <f t="shared" si="2"/>
        <v>2</v>
      </c>
      <c r="J10" s="41">
        <f t="shared" si="2"/>
        <v>1</v>
      </c>
      <c r="K10" s="41">
        <f t="shared" si="2"/>
        <v>0</v>
      </c>
      <c r="L10" s="41">
        <f t="shared" si="2"/>
        <v>1</v>
      </c>
      <c r="M10" s="41">
        <f t="shared" si="2"/>
        <v>1</v>
      </c>
      <c r="N10" s="41">
        <f t="shared" si="2"/>
        <v>0</v>
      </c>
      <c r="O10" s="41">
        <f t="shared" si="2"/>
        <v>0</v>
      </c>
      <c r="P10" s="41"/>
      <c r="Q10" s="41"/>
    </row>
    <row r="11" spans="1:17" ht="15" hidden="1" thickBot="1" x14ac:dyDescent="0.4">
      <c r="D11" s="41">
        <f t="shared" ref="D11:O11" si="3">COUNTIF(D15:D103, "*DS*")+COUNTIF(D15:D103, "*all*")</f>
        <v>2</v>
      </c>
      <c r="E11" s="41">
        <f t="shared" si="3"/>
        <v>0</v>
      </c>
      <c r="F11" s="41">
        <f t="shared" si="3"/>
        <v>1</v>
      </c>
      <c r="G11" s="41">
        <f t="shared" si="3"/>
        <v>2</v>
      </c>
      <c r="H11" s="41">
        <f t="shared" si="3"/>
        <v>2</v>
      </c>
      <c r="I11" s="41">
        <f t="shared" si="3"/>
        <v>2</v>
      </c>
      <c r="J11" s="41">
        <f t="shared" si="3"/>
        <v>1</v>
      </c>
      <c r="K11" s="41">
        <f t="shared" si="3"/>
        <v>0</v>
      </c>
      <c r="L11" s="41">
        <f t="shared" si="3"/>
        <v>1</v>
      </c>
      <c r="M11" s="41">
        <f t="shared" si="3"/>
        <v>1</v>
      </c>
      <c r="N11" s="41">
        <f t="shared" si="3"/>
        <v>0</v>
      </c>
      <c r="O11" s="41">
        <f t="shared" si="3"/>
        <v>0</v>
      </c>
      <c r="P11" s="41"/>
      <c r="Q11" s="41"/>
    </row>
    <row r="12" spans="1:17" ht="15" hidden="1" thickBot="1" x14ac:dyDescent="0.4">
      <c r="D12" s="41">
        <f t="shared" ref="D12:O12" si="4">COUNTIF(D15:D103, "*EV*")+COUNTIF(D15:D103, "*BE*")+COUNTIF(D15:D103, "*all*")</f>
        <v>2</v>
      </c>
      <c r="E12" s="41">
        <f t="shared" si="4"/>
        <v>0</v>
      </c>
      <c r="F12" s="41">
        <f t="shared" si="4"/>
        <v>2</v>
      </c>
      <c r="G12" s="41">
        <f t="shared" si="4"/>
        <v>2</v>
      </c>
      <c r="H12" s="41">
        <f t="shared" si="4"/>
        <v>2</v>
      </c>
      <c r="I12" s="41">
        <f t="shared" si="4"/>
        <v>2</v>
      </c>
      <c r="J12" s="41">
        <f t="shared" si="4"/>
        <v>0</v>
      </c>
      <c r="K12" s="41">
        <f t="shared" si="4"/>
        <v>0</v>
      </c>
      <c r="L12" s="41">
        <f t="shared" si="4"/>
        <v>2</v>
      </c>
      <c r="M12" s="41">
        <f t="shared" si="4"/>
        <v>2</v>
      </c>
      <c r="N12" s="41">
        <f t="shared" si="4"/>
        <v>0</v>
      </c>
      <c r="O12" s="41">
        <f t="shared" si="4"/>
        <v>0</v>
      </c>
      <c r="P12" s="41"/>
      <c r="Q12" s="41"/>
    </row>
    <row r="13" spans="1:17" ht="61.5" customHeight="1" thickBot="1" x14ac:dyDescent="0.4">
      <c r="A13" s="361" t="s">
        <v>258</v>
      </c>
      <c r="B13" s="362"/>
      <c r="C13" s="362"/>
      <c r="D13" s="87"/>
      <c r="E13" s="87"/>
      <c r="F13" s="365" t="s">
        <v>261</v>
      </c>
      <c r="G13" s="366"/>
      <c r="H13" s="366"/>
      <c r="I13" s="366"/>
      <c r="J13" s="366"/>
      <c r="K13" s="366"/>
      <c r="L13" s="366"/>
      <c r="M13" s="366"/>
      <c r="N13" s="366"/>
      <c r="O13" s="366"/>
      <c r="P13" s="367"/>
    </row>
    <row r="14" spans="1:17" ht="108.65" customHeight="1" thickBot="1" x14ac:dyDescent="0.4">
      <c r="A14" s="290" t="s">
        <v>197</v>
      </c>
      <c r="B14" s="290" t="s">
        <v>173</v>
      </c>
      <c r="C14" s="291" t="s">
        <v>260</v>
      </c>
      <c r="D14" s="292" t="s">
        <v>152</v>
      </c>
      <c r="E14" s="338" t="s">
        <v>162</v>
      </c>
      <c r="F14" s="292" t="s">
        <v>154</v>
      </c>
      <c r="G14" s="292" t="s">
        <v>155</v>
      </c>
      <c r="H14" s="292" t="s">
        <v>156</v>
      </c>
      <c r="I14" s="292" t="s">
        <v>7</v>
      </c>
      <c r="J14" s="292" t="s">
        <v>170</v>
      </c>
      <c r="K14" s="292" t="s">
        <v>8</v>
      </c>
      <c r="L14" s="292" t="s">
        <v>286</v>
      </c>
      <c r="M14" s="292" t="s">
        <v>71</v>
      </c>
      <c r="N14" s="292" t="s">
        <v>9</v>
      </c>
      <c r="O14" s="292" t="s">
        <v>9</v>
      </c>
      <c r="P14" s="293"/>
      <c r="Q14" s="294" t="s">
        <v>262</v>
      </c>
    </row>
    <row r="15" spans="1:17" s="2" customFormat="1" ht="108" customHeight="1" thickBot="1" x14ac:dyDescent="0.4">
      <c r="A15" s="68" t="s">
        <v>180</v>
      </c>
      <c r="B15" s="69" t="s">
        <v>181</v>
      </c>
      <c r="C15" s="70" t="s">
        <v>289</v>
      </c>
      <c r="D15" s="71" t="s">
        <v>182</v>
      </c>
      <c r="E15" s="71"/>
      <c r="F15" s="71"/>
      <c r="G15" s="71" t="s">
        <v>182</v>
      </c>
      <c r="H15" s="71" t="s">
        <v>182</v>
      </c>
      <c r="I15" s="71" t="s">
        <v>182</v>
      </c>
      <c r="J15" s="431" t="s">
        <v>287</v>
      </c>
      <c r="K15" s="71"/>
      <c r="L15" s="71"/>
      <c r="M15" s="71"/>
      <c r="N15" s="71"/>
      <c r="O15" s="71"/>
      <c r="P15" s="358" t="s">
        <v>290</v>
      </c>
      <c r="Q15" s="359"/>
    </row>
    <row r="16" spans="1:17" s="2" customFormat="1" ht="139.5" customHeight="1" thickBot="1" x14ac:dyDescent="0.4">
      <c r="A16" s="68" t="s">
        <v>183</v>
      </c>
      <c r="B16" s="72" t="s">
        <v>184</v>
      </c>
      <c r="C16" s="70" t="s">
        <v>288</v>
      </c>
      <c r="D16" s="71" t="s">
        <v>185</v>
      </c>
      <c r="E16" s="71"/>
      <c r="F16" s="71"/>
      <c r="G16" s="71" t="s">
        <v>185</v>
      </c>
      <c r="H16" s="71"/>
      <c r="I16" s="71"/>
      <c r="J16" s="71"/>
      <c r="K16" s="71" t="s">
        <v>185</v>
      </c>
      <c r="L16" s="71" t="s">
        <v>185</v>
      </c>
      <c r="M16" s="71" t="s">
        <v>185</v>
      </c>
      <c r="N16" s="71"/>
      <c r="O16" s="71"/>
      <c r="P16" s="358" t="s">
        <v>292</v>
      </c>
      <c r="Q16" s="359"/>
    </row>
    <row r="17" spans="1:17" s="2" customFormat="1" ht="115.5" customHeight="1" thickBot="1" x14ac:dyDescent="0.4">
      <c r="A17" s="68" t="s">
        <v>186</v>
      </c>
      <c r="B17" s="72" t="s">
        <v>187</v>
      </c>
      <c r="C17" s="73" t="s">
        <v>291</v>
      </c>
      <c r="D17" s="71" t="s">
        <v>299</v>
      </c>
      <c r="E17" s="71"/>
      <c r="F17" s="71" t="s">
        <v>299</v>
      </c>
      <c r="G17" s="71" t="s">
        <v>299</v>
      </c>
      <c r="H17" s="71" t="s">
        <v>299</v>
      </c>
      <c r="I17" s="71" t="s">
        <v>299</v>
      </c>
      <c r="J17" s="71"/>
      <c r="K17" s="71"/>
      <c r="L17" s="71" t="s">
        <v>299</v>
      </c>
      <c r="M17" s="71" t="s">
        <v>299</v>
      </c>
      <c r="N17" s="71"/>
      <c r="O17" s="71"/>
      <c r="P17" s="358" t="s">
        <v>293</v>
      </c>
      <c r="Q17" s="359"/>
    </row>
    <row r="18" spans="1:17" ht="48" customHeight="1" x14ac:dyDescent="0.35">
      <c r="B18" s="79"/>
    </row>
    <row r="19" spans="1:17" ht="48" customHeight="1" x14ac:dyDescent="0.35">
      <c r="B19" s="79"/>
    </row>
    <row r="20" spans="1:17" ht="48" customHeight="1" x14ac:dyDescent="0.35">
      <c r="B20" s="79"/>
    </row>
    <row r="21" spans="1:17" ht="48" customHeight="1" x14ac:dyDescent="0.35">
      <c r="B21" s="79"/>
    </row>
    <row r="22" spans="1:17" ht="48" customHeight="1" x14ac:dyDescent="0.35">
      <c r="B22" s="79"/>
    </row>
    <row r="23" spans="1:17" ht="48" customHeight="1" x14ac:dyDescent="0.35">
      <c r="B23" s="79"/>
    </row>
    <row r="24" spans="1:17" ht="48" customHeight="1" x14ac:dyDescent="0.35">
      <c r="B24" s="79"/>
    </row>
    <row r="25" spans="1:17" ht="48" customHeight="1" x14ac:dyDescent="0.35">
      <c r="B25" s="79"/>
    </row>
    <row r="26" spans="1:17" ht="48" customHeight="1" x14ac:dyDescent="0.35">
      <c r="B26" s="46"/>
    </row>
    <row r="27" spans="1:17" ht="48" customHeight="1" x14ac:dyDescent="0.35">
      <c r="B27" s="46"/>
    </row>
    <row r="28" spans="1:17" ht="48" customHeight="1" x14ac:dyDescent="0.35">
      <c r="B28" s="46"/>
    </row>
    <row r="29" spans="1:17" ht="48" customHeight="1" x14ac:dyDescent="0.35">
      <c r="B29" s="46"/>
    </row>
    <row r="30" spans="1:17" ht="48" customHeight="1" x14ac:dyDescent="0.35">
      <c r="B30" s="46"/>
    </row>
    <row r="31" spans="1:17" ht="14.5" customHeight="1" x14ac:dyDescent="0.35">
      <c r="B31" s="46"/>
    </row>
    <row r="32" spans="1:17" ht="14.5" customHeight="1" x14ac:dyDescent="0.35">
      <c r="B32" s="46"/>
    </row>
    <row r="33" spans="1:3" ht="14.5" customHeight="1" x14ac:dyDescent="0.35">
      <c r="B33" s="46"/>
    </row>
    <row r="34" spans="1:3" ht="14.5" customHeight="1" x14ac:dyDescent="0.35">
      <c r="B34" s="46"/>
    </row>
    <row r="35" spans="1:3" ht="14.5" customHeight="1" x14ac:dyDescent="0.35"/>
    <row r="36" spans="1:3" ht="14.5" customHeight="1" x14ac:dyDescent="0.35"/>
    <row r="38" spans="1:3" x14ac:dyDescent="0.35">
      <c r="A38" s="37"/>
      <c r="B38" s="37"/>
      <c r="C38" s="37"/>
    </row>
    <row r="46" spans="1:3" x14ac:dyDescent="0.35">
      <c r="A46" s="37"/>
      <c r="B46" s="37"/>
      <c r="C46" s="37"/>
    </row>
  </sheetData>
  <mergeCells count="10">
    <mergeCell ref="A2:O2"/>
    <mergeCell ref="A4:O4"/>
    <mergeCell ref="A6:O6"/>
    <mergeCell ref="A5:O5"/>
    <mergeCell ref="F13:P13"/>
    <mergeCell ref="P15:Q15"/>
    <mergeCell ref="P16:Q16"/>
    <mergeCell ref="P17:Q17"/>
    <mergeCell ref="A3:N3"/>
    <mergeCell ref="A13:C13"/>
  </mergeCells>
  <pageMargins left="0.7" right="0.7" top="0.75" bottom="0.75" header="0.3" footer="0.3"/>
  <pageSetup scale="56"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1B174-3B49-4CD1-A805-431324E55EBC}">
  <sheetPr>
    <tabColor rgb="FF5B6A7F"/>
  </sheetPr>
  <dimension ref="B1:O59"/>
  <sheetViews>
    <sheetView showGridLines="0" zoomScale="60" zoomScaleNormal="60" workbookViewId="0">
      <pane xSplit="4" ySplit="8" topLeftCell="E9" activePane="bottomRight" state="frozen"/>
      <selection pane="topRight" activeCell="E1" sqref="E1"/>
      <selection pane="bottomLeft" activeCell="A9" sqref="A9"/>
      <selection pane="bottomRight" activeCell="C1" sqref="C1"/>
    </sheetView>
  </sheetViews>
  <sheetFormatPr defaultColWidth="8.7265625" defaultRowHeight="14.5" x14ac:dyDescent="0.35"/>
  <cols>
    <col min="1" max="1" width="2" style="38" customWidth="1"/>
    <col min="2" max="2" width="3.1796875" style="38" customWidth="1"/>
    <col min="3" max="3" width="29.81640625" style="38" customWidth="1"/>
    <col min="4" max="4" width="42" style="38" customWidth="1"/>
    <col min="5" max="5" width="37.453125" style="38" customWidth="1"/>
    <col min="6" max="6" width="34.1796875" style="80" customWidth="1"/>
    <col min="7" max="7" width="33.81640625" style="80" customWidth="1"/>
    <col min="8" max="8" width="31.81640625" style="80" customWidth="1"/>
    <col min="9" max="9" width="69.54296875" style="80" customWidth="1"/>
    <col min="10" max="10" width="80" style="38" customWidth="1"/>
    <col min="11" max="11" width="21.54296875" style="38" customWidth="1"/>
    <col min="12" max="12" width="7.26953125" style="38" customWidth="1"/>
    <col min="13" max="13" width="15" style="38" customWidth="1"/>
    <col min="14" max="16384" width="8.7265625" style="38"/>
  </cols>
  <sheetData>
    <row r="1" spans="2:15" s="125" customFormat="1" ht="23.5" x14ac:dyDescent="0.55000000000000004">
      <c r="C1" s="260" t="s">
        <v>116</v>
      </c>
      <c r="F1" s="261"/>
      <c r="G1" s="261"/>
      <c r="I1" s="262" t="s">
        <v>227</v>
      </c>
    </row>
    <row r="2" spans="2:15" ht="27.75" customHeight="1" thickBot="1" x14ac:dyDescent="0.5">
      <c r="C2" s="43" t="s">
        <v>269</v>
      </c>
      <c r="D2" s="44"/>
      <c r="E2" s="44"/>
      <c r="F2" s="43"/>
      <c r="G2" s="43"/>
      <c r="H2" s="103"/>
      <c r="I2" s="103"/>
      <c r="J2" s="74"/>
    </row>
    <row r="3" spans="2:15" ht="27.75" customHeight="1" thickBot="1" x14ac:dyDescent="0.5">
      <c r="C3" s="373" t="s">
        <v>278</v>
      </c>
      <c r="D3" s="374"/>
      <c r="E3" s="370" t="s">
        <v>264</v>
      </c>
      <c r="F3" s="371"/>
      <c r="G3" s="401" t="s">
        <v>168</v>
      </c>
      <c r="H3" s="402"/>
      <c r="I3" s="403"/>
      <c r="J3" s="74"/>
      <c r="K3" s="429"/>
      <c r="L3" s="430"/>
    </row>
    <row r="4" spans="2:15" ht="39.75" customHeight="1" x14ac:dyDescent="0.35">
      <c r="C4" s="363" t="s">
        <v>252</v>
      </c>
      <c r="D4" s="363"/>
      <c r="E4" s="363"/>
      <c r="F4" s="363"/>
      <c r="G4" s="363"/>
      <c r="H4" s="363"/>
      <c r="I4" s="363"/>
      <c r="J4" s="187"/>
    </row>
    <row r="5" spans="2:15" ht="19.5" customHeight="1" x14ac:dyDescent="0.35">
      <c r="C5" s="363" t="s">
        <v>169</v>
      </c>
      <c r="D5" s="363"/>
      <c r="E5" s="363"/>
      <c r="F5" s="363"/>
      <c r="G5" s="363"/>
      <c r="H5" s="363"/>
      <c r="I5" s="92"/>
      <c r="J5" s="42"/>
    </row>
    <row r="6" spans="2:15" ht="24" customHeight="1" x14ac:dyDescent="0.35">
      <c r="C6" s="363" t="s">
        <v>237</v>
      </c>
      <c r="D6" s="363"/>
      <c r="E6" s="363"/>
      <c r="F6" s="363"/>
      <c r="G6" s="363"/>
      <c r="H6" s="363"/>
      <c r="I6" s="363"/>
      <c r="J6" s="363"/>
    </row>
    <row r="7" spans="2:15" ht="29.15" customHeight="1" thickBot="1" x14ac:dyDescent="0.4">
      <c r="C7" s="378" t="s">
        <v>198</v>
      </c>
      <c r="D7" s="378"/>
      <c r="E7" s="378"/>
      <c r="F7" s="378"/>
      <c r="G7" s="378"/>
      <c r="H7" s="378"/>
      <c r="I7" s="378"/>
      <c r="J7" s="378"/>
      <c r="K7" s="90"/>
      <c r="L7" s="90"/>
      <c r="M7" s="90"/>
      <c r="N7" s="90"/>
      <c r="O7" s="40"/>
    </row>
    <row r="8" spans="2:15" s="39" customFormat="1" ht="80.150000000000006" customHeight="1" thickBot="1" x14ac:dyDescent="0.5">
      <c r="C8" s="183" t="s">
        <v>177</v>
      </c>
      <c r="D8" s="257" t="s">
        <v>188</v>
      </c>
      <c r="E8" s="183" t="s">
        <v>294</v>
      </c>
      <c r="F8" s="185" t="s">
        <v>254</v>
      </c>
      <c r="G8" s="258" t="s">
        <v>253</v>
      </c>
      <c r="H8" s="258" t="s">
        <v>255</v>
      </c>
      <c r="I8" s="258" t="s">
        <v>54</v>
      </c>
    </row>
    <row r="9" spans="2:15" ht="19.149999999999999" customHeight="1" x14ac:dyDescent="0.35">
      <c r="B9" s="20"/>
      <c r="C9" s="368" t="s">
        <v>232</v>
      </c>
      <c r="D9" s="190" t="s">
        <v>122</v>
      </c>
      <c r="E9" s="375" t="str">
        <f>IF(Policy_Inventory!D8&gt;0, "Yes","No")</f>
        <v>Yes</v>
      </c>
      <c r="F9" s="191" t="s">
        <v>164</v>
      </c>
      <c r="G9" s="191" t="s">
        <v>235</v>
      </c>
      <c r="H9" s="191" t="s">
        <v>204</v>
      </c>
      <c r="I9" s="192"/>
    </row>
    <row r="10" spans="2:15" ht="19.149999999999999" customHeight="1" x14ac:dyDescent="0.35">
      <c r="B10" s="20"/>
      <c r="C10" s="369"/>
      <c r="D10" s="193" t="s">
        <v>123</v>
      </c>
      <c r="E10" s="376"/>
      <c r="F10" s="194" t="s">
        <v>164</v>
      </c>
      <c r="G10" s="194" t="s">
        <v>235</v>
      </c>
      <c r="H10" s="194" t="s">
        <v>204</v>
      </c>
      <c r="I10" s="195"/>
    </row>
    <row r="11" spans="2:15" ht="20.149999999999999" customHeight="1" x14ac:dyDescent="0.35">
      <c r="B11" s="20"/>
      <c r="C11" s="369"/>
      <c r="D11" s="193" t="s">
        <v>127</v>
      </c>
      <c r="E11" s="376"/>
      <c r="F11" s="194" t="s">
        <v>165</v>
      </c>
      <c r="G11" s="194" t="s">
        <v>235</v>
      </c>
      <c r="H11" s="194" t="s">
        <v>204</v>
      </c>
      <c r="I11" s="195"/>
      <c r="L11" s="38" t="s">
        <v>164</v>
      </c>
    </row>
    <row r="12" spans="2:15" ht="19.149999999999999" customHeight="1" x14ac:dyDescent="0.35">
      <c r="B12" s="20"/>
      <c r="C12" s="369"/>
      <c r="D12" s="193" t="s">
        <v>124</v>
      </c>
      <c r="E12" s="376"/>
      <c r="F12" s="194" t="s">
        <v>164</v>
      </c>
      <c r="G12" s="194" t="s">
        <v>235</v>
      </c>
      <c r="H12" s="194" t="s">
        <v>204</v>
      </c>
      <c r="I12" s="195"/>
      <c r="L12" s="38" t="s">
        <v>165</v>
      </c>
    </row>
    <row r="13" spans="2:15" ht="19.149999999999999" customHeight="1" x14ac:dyDescent="0.35">
      <c r="B13" s="20"/>
      <c r="C13" s="369"/>
      <c r="D13" s="193" t="s">
        <v>125</v>
      </c>
      <c r="E13" s="376"/>
      <c r="F13" s="194" t="s">
        <v>164</v>
      </c>
      <c r="G13" s="194" t="s">
        <v>235</v>
      </c>
      <c r="H13" s="194" t="s">
        <v>204</v>
      </c>
      <c r="I13" s="195"/>
      <c r="L13" s="38" t="s">
        <v>166</v>
      </c>
    </row>
    <row r="14" spans="2:15" ht="19.149999999999999" customHeight="1" x14ac:dyDescent="0.35">
      <c r="B14" s="20"/>
      <c r="C14" s="369"/>
      <c r="D14" s="193" t="s">
        <v>126</v>
      </c>
      <c r="E14" s="376"/>
      <c r="F14" s="194" t="s">
        <v>165</v>
      </c>
      <c r="G14" s="194" t="s">
        <v>235</v>
      </c>
      <c r="H14" s="194" t="s">
        <v>204</v>
      </c>
      <c r="I14" s="195"/>
    </row>
    <row r="15" spans="2:15" ht="19.149999999999999" customHeight="1" x14ac:dyDescent="0.35">
      <c r="B15" s="20"/>
      <c r="C15" s="369"/>
      <c r="D15" s="193" t="s">
        <v>128</v>
      </c>
      <c r="E15" s="376"/>
      <c r="F15" s="194" t="s">
        <v>164</v>
      </c>
      <c r="G15" s="194" t="s">
        <v>235</v>
      </c>
      <c r="H15" s="194" t="s">
        <v>204</v>
      </c>
      <c r="I15" s="195"/>
      <c r="L15" s="38" t="s">
        <v>235</v>
      </c>
    </row>
    <row r="16" spans="2:15" ht="19.149999999999999" customHeight="1" x14ac:dyDescent="0.35">
      <c r="B16" s="20"/>
      <c r="C16" s="369"/>
      <c r="D16" s="193" t="s">
        <v>129</v>
      </c>
      <c r="E16" s="376"/>
      <c r="F16" s="194" t="s">
        <v>164</v>
      </c>
      <c r="G16" s="194" t="s">
        <v>235</v>
      </c>
      <c r="H16" s="194" t="s">
        <v>204</v>
      </c>
      <c r="I16" s="195"/>
      <c r="L16" s="38" t="s">
        <v>236</v>
      </c>
    </row>
    <row r="17" spans="2:12" ht="19.149999999999999" customHeight="1" x14ac:dyDescent="0.35">
      <c r="B17" s="20"/>
      <c r="C17" s="369"/>
      <c r="D17" s="193" t="s">
        <v>130</v>
      </c>
      <c r="E17" s="376"/>
      <c r="F17" s="194" t="s">
        <v>164</v>
      </c>
      <c r="G17" s="194" t="s">
        <v>235</v>
      </c>
      <c r="H17" s="194" t="s">
        <v>204</v>
      </c>
      <c r="I17" s="195"/>
      <c r="L17" s="38" t="s">
        <v>167</v>
      </c>
    </row>
    <row r="18" spans="2:12" ht="19.149999999999999" customHeight="1" x14ac:dyDescent="0.35">
      <c r="B18" s="20"/>
      <c r="C18" s="369"/>
      <c r="D18" s="193" t="s">
        <v>132</v>
      </c>
      <c r="E18" s="376"/>
      <c r="F18" s="194" t="s">
        <v>164</v>
      </c>
      <c r="G18" s="194" t="s">
        <v>235</v>
      </c>
      <c r="H18" s="194" t="s">
        <v>204</v>
      </c>
      <c r="I18" s="195"/>
    </row>
    <row r="19" spans="2:12" ht="19.149999999999999" customHeight="1" x14ac:dyDescent="0.35">
      <c r="B19" s="20"/>
      <c r="C19" s="369"/>
      <c r="D19" s="331" t="s">
        <v>281</v>
      </c>
      <c r="E19" s="376"/>
      <c r="F19" s="332"/>
      <c r="G19" s="332"/>
      <c r="H19" s="332"/>
      <c r="I19" s="333"/>
    </row>
    <row r="20" spans="2:12" ht="19.149999999999999" customHeight="1" x14ac:dyDescent="0.35">
      <c r="B20" s="20"/>
      <c r="C20" s="369"/>
      <c r="D20" s="193" t="s">
        <v>131</v>
      </c>
      <c r="E20" s="376"/>
      <c r="F20" s="194" t="s">
        <v>164</v>
      </c>
      <c r="G20" s="194" t="s">
        <v>235</v>
      </c>
      <c r="H20" s="194" t="s">
        <v>204</v>
      </c>
      <c r="I20" s="195"/>
    </row>
    <row r="21" spans="2:12" ht="19.149999999999999" customHeight="1" x14ac:dyDescent="0.35">
      <c r="B21" s="20"/>
      <c r="C21" s="369"/>
      <c r="D21" s="193" t="s">
        <v>149</v>
      </c>
      <c r="E21" s="376"/>
      <c r="F21" s="194" t="s">
        <v>164</v>
      </c>
      <c r="G21" s="194" t="s">
        <v>235</v>
      </c>
      <c r="H21" s="194" t="s">
        <v>204</v>
      </c>
      <c r="I21" s="195"/>
    </row>
    <row r="22" spans="2:12" ht="19.149999999999999" customHeight="1" x14ac:dyDescent="0.35">
      <c r="B22" s="20"/>
      <c r="C22" s="369"/>
      <c r="D22" s="196" t="s">
        <v>150</v>
      </c>
      <c r="E22" s="376"/>
      <c r="F22" s="197" t="s">
        <v>164</v>
      </c>
      <c r="G22" s="197" t="s">
        <v>235</v>
      </c>
      <c r="H22" s="194" t="s">
        <v>204</v>
      </c>
      <c r="I22" s="198"/>
    </row>
    <row r="23" spans="2:12" ht="19.149999999999999" customHeight="1" x14ac:dyDescent="0.35">
      <c r="B23" s="20"/>
      <c r="C23" s="369"/>
      <c r="D23" s="196" t="s">
        <v>208</v>
      </c>
      <c r="E23" s="376"/>
      <c r="F23" s="197" t="s">
        <v>165</v>
      </c>
      <c r="G23" s="197" t="s">
        <v>235</v>
      </c>
      <c r="H23" s="199" t="s">
        <v>205</v>
      </c>
      <c r="I23" s="198"/>
    </row>
    <row r="24" spans="2:12" ht="19.149999999999999" customHeight="1" x14ac:dyDescent="0.35">
      <c r="B24" s="20"/>
      <c r="C24" s="369"/>
      <c r="D24" s="193" t="s">
        <v>207</v>
      </c>
      <c r="E24" s="376"/>
      <c r="F24" s="194" t="s">
        <v>164</v>
      </c>
      <c r="G24" s="194" t="s">
        <v>235</v>
      </c>
      <c r="H24" s="194" t="s">
        <v>204</v>
      </c>
      <c r="I24" s="195"/>
    </row>
    <row r="25" spans="2:12" ht="15.75" customHeight="1" x14ac:dyDescent="0.35">
      <c r="B25" s="20"/>
      <c r="C25" s="369"/>
      <c r="D25" s="193" t="s">
        <v>157</v>
      </c>
      <c r="E25" s="376"/>
      <c r="F25" s="199" t="s">
        <v>164</v>
      </c>
      <c r="G25" s="199" t="s">
        <v>236</v>
      </c>
      <c r="H25" s="199"/>
      <c r="I25" s="200"/>
    </row>
    <row r="26" spans="2:12" ht="15.75" customHeight="1" x14ac:dyDescent="0.35">
      <c r="B26" s="20"/>
      <c r="C26" s="369"/>
      <c r="D26" s="196" t="s">
        <v>12</v>
      </c>
      <c r="E26" s="376"/>
      <c r="F26" s="194" t="s">
        <v>164</v>
      </c>
      <c r="G26" s="194" t="s">
        <v>236</v>
      </c>
      <c r="H26" s="194"/>
      <c r="I26" s="195"/>
    </row>
    <row r="27" spans="2:12" ht="15.75" customHeight="1" x14ac:dyDescent="0.35">
      <c r="B27" s="20"/>
      <c r="C27" s="369"/>
      <c r="D27" s="193" t="s">
        <v>158</v>
      </c>
      <c r="E27" s="376"/>
      <c r="F27" s="194" t="s">
        <v>164</v>
      </c>
      <c r="G27" s="194" t="s">
        <v>236</v>
      </c>
      <c r="H27" s="194"/>
      <c r="I27" s="195"/>
    </row>
    <row r="28" spans="2:12" ht="18" customHeight="1" thickBot="1" x14ac:dyDescent="0.4">
      <c r="B28" s="20"/>
      <c r="C28" s="372"/>
      <c r="D28" s="201" t="s">
        <v>159</v>
      </c>
      <c r="E28" s="377"/>
      <c r="F28" s="202"/>
      <c r="G28" s="202"/>
      <c r="H28" s="202"/>
      <c r="I28" s="203"/>
    </row>
    <row r="29" spans="2:12" ht="19.149999999999999" customHeight="1" x14ac:dyDescent="0.35">
      <c r="B29" s="20"/>
      <c r="C29" s="368" t="s">
        <v>241</v>
      </c>
      <c r="D29" s="204" t="s">
        <v>144</v>
      </c>
      <c r="E29" s="375" t="str">
        <f>IF(Policy_Inventory!E8&gt;0, "Yes","No")</f>
        <v>No</v>
      </c>
      <c r="F29" s="199" t="s">
        <v>164</v>
      </c>
      <c r="G29" s="199" t="s">
        <v>235</v>
      </c>
      <c r="H29" s="191" t="s">
        <v>204</v>
      </c>
      <c r="I29" s="200"/>
    </row>
    <row r="30" spans="2:12" ht="19.149999999999999" customHeight="1" x14ac:dyDescent="0.35">
      <c r="B30" s="20"/>
      <c r="C30" s="369"/>
      <c r="D30" s="193" t="s">
        <v>145</v>
      </c>
      <c r="E30" s="376"/>
      <c r="F30" s="194" t="s">
        <v>164</v>
      </c>
      <c r="G30" s="194" t="s">
        <v>235</v>
      </c>
      <c r="H30" s="194" t="s">
        <v>204</v>
      </c>
      <c r="I30" s="205"/>
    </row>
    <row r="31" spans="2:12" ht="19.149999999999999" customHeight="1" x14ac:dyDescent="0.35">
      <c r="B31" s="20"/>
      <c r="C31" s="369"/>
      <c r="D31" s="193" t="s">
        <v>146</v>
      </c>
      <c r="E31" s="376"/>
      <c r="F31" s="194" t="s">
        <v>164</v>
      </c>
      <c r="G31" s="194" t="s">
        <v>235</v>
      </c>
      <c r="H31" s="194" t="s">
        <v>204</v>
      </c>
      <c r="I31" s="195"/>
    </row>
    <row r="32" spans="2:12" ht="19.149999999999999" customHeight="1" x14ac:dyDescent="0.35">
      <c r="B32" s="20"/>
      <c r="C32" s="369"/>
      <c r="D32" s="193" t="s">
        <v>147</v>
      </c>
      <c r="E32" s="376"/>
      <c r="F32" s="194" t="s">
        <v>165</v>
      </c>
      <c r="G32" s="194" t="s">
        <v>235</v>
      </c>
      <c r="H32" s="194" t="s">
        <v>204</v>
      </c>
      <c r="I32" s="195"/>
    </row>
    <row r="33" spans="2:9" ht="19.149999999999999" customHeight="1" x14ac:dyDescent="0.35">
      <c r="B33" s="20"/>
      <c r="C33" s="369"/>
      <c r="D33" s="193" t="s">
        <v>138</v>
      </c>
      <c r="E33" s="376"/>
      <c r="F33" s="194" t="s">
        <v>164</v>
      </c>
      <c r="G33" s="194" t="s">
        <v>235</v>
      </c>
      <c r="H33" s="194" t="s">
        <v>204</v>
      </c>
      <c r="I33" s="195"/>
    </row>
    <row r="34" spans="2:9" ht="19.149999999999999" customHeight="1" x14ac:dyDescent="0.35">
      <c r="B34" s="20"/>
      <c r="C34" s="369"/>
      <c r="D34" s="193" t="s">
        <v>134</v>
      </c>
      <c r="E34" s="376"/>
      <c r="F34" s="194" t="s">
        <v>164</v>
      </c>
      <c r="G34" s="194" t="s">
        <v>236</v>
      </c>
      <c r="H34" s="194" t="s">
        <v>205</v>
      </c>
      <c r="I34" s="195"/>
    </row>
    <row r="35" spans="2:9" ht="19.149999999999999" customHeight="1" x14ac:dyDescent="0.35">
      <c r="B35" s="20"/>
      <c r="C35" s="369"/>
      <c r="D35" s="193" t="s">
        <v>135</v>
      </c>
      <c r="E35" s="376"/>
      <c r="F35" s="194" t="s">
        <v>164</v>
      </c>
      <c r="G35" s="194" t="s">
        <v>236</v>
      </c>
      <c r="H35" s="194" t="s">
        <v>204</v>
      </c>
      <c r="I35" s="195"/>
    </row>
    <row r="36" spans="2:9" ht="19.149999999999999" customHeight="1" x14ac:dyDescent="0.35">
      <c r="B36" s="20"/>
      <c r="C36" s="369"/>
      <c r="D36" s="193" t="s">
        <v>140</v>
      </c>
      <c r="E36" s="376"/>
      <c r="F36" s="194" t="s">
        <v>164</v>
      </c>
      <c r="G36" s="194" t="s">
        <v>235</v>
      </c>
      <c r="H36" s="194" t="s">
        <v>205</v>
      </c>
      <c r="I36" s="195"/>
    </row>
    <row r="37" spans="2:9" ht="18.75" customHeight="1" x14ac:dyDescent="0.35">
      <c r="B37" s="20"/>
      <c r="C37" s="369"/>
      <c r="D37" s="193" t="s">
        <v>141</v>
      </c>
      <c r="E37" s="376"/>
      <c r="F37" s="194" t="s">
        <v>164</v>
      </c>
      <c r="G37" s="194" t="s">
        <v>235</v>
      </c>
      <c r="H37" s="194"/>
      <c r="I37" s="195"/>
    </row>
    <row r="38" spans="2:9" ht="19.149999999999999" customHeight="1" x14ac:dyDescent="0.35">
      <c r="B38" s="20"/>
      <c r="C38" s="369"/>
      <c r="D38" s="206" t="s">
        <v>139</v>
      </c>
      <c r="E38" s="376"/>
      <c r="F38" s="194" t="s">
        <v>164</v>
      </c>
      <c r="G38" s="194" t="s">
        <v>235</v>
      </c>
      <c r="H38" s="194"/>
      <c r="I38" s="195"/>
    </row>
    <row r="39" spans="2:9" ht="19" customHeight="1" x14ac:dyDescent="0.35">
      <c r="B39" s="20"/>
      <c r="C39" s="369"/>
      <c r="D39" s="193" t="s">
        <v>136</v>
      </c>
      <c r="E39" s="376"/>
      <c r="F39" s="194" t="s">
        <v>164</v>
      </c>
      <c r="G39" s="194" t="s">
        <v>236</v>
      </c>
      <c r="H39" s="194"/>
      <c r="I39" s="195"/>
    </row>
    <row r="40" spans="2:9" ht="21.75" customHeight="1" thickBot="1" x14ac:dyDescent="0.4">
      <c r="B40" s="20"/>
      <c r="C40" s="372"/>
      <c r="D40" s="201" t="s">
        <v>159</v>
      </c>
      <c r="E40" s="377"/>
      <c r="F40" s="207"/>
      <c r="G40" s="207"/>
      <c r="H40" s="202"/>
      <c r="I40" s="208"/>
    </row>
    <row r="41" spans="2:9" ht="15.65" customHeight="1" thickBot="1" x14ac:dyDescent="0.4">
      <c r="B41" s="20"/>
      <c r="C41" s="368" t="s">
        <v>220</v>
      </c>
      <c r="D41" s="190" t="s">
        <v>208</v>
      </c>
      <c r="E41" s="209" t="str">
        <f>IF(Policy_Inventory!F8&gt;0,"Yes","No")</f>
        <v>Yes</v>
      </c>
      <c r="F41" s="210" t="s">
        <v>165</v>
      </c>
      <c r="G41" s="210" t="s">
        <v>167</v>
      </c>
      <c r="H41" s="211" t="s">
        <v>205</v>
      </c>
      <c r="I41" s="212"/>
    </row>
    <row r="42" spans="2:9" ht="15.75" customHeight="1" thickBot="1" x14ac:dyDescent="0.4">
      <c r="B42" s="20"/>
      <c r="C42" s="369"/>
      <c r="D42" s="193" t="s">
        <v>217</v>
      </c>
      <c r="E42" s="213" t="str">
        <f>IF(Policy_Inventory!J8&gt;0,"Yes","No")</f>
        <v>No</v>
      </c>
      <c r="F42" s="171" t="s">
        <v>165</v>
      </c>
      <c r="G42" s="171" t="s">
        <v>167</v>
      </c>
      <c r="H42" s="170" t="s">
        <v>204</v>
      </c>
      <c r="I42" s="212"/>
    </row>
    <row r="43" spans="2:9" ht="15.75" customHeight="1" thickBot="1" x14ac:dyDescent="0.4">
      <c r="B43" s="20"/>
      <c r="C43" s="369"/>
      <c r="D43" s="193" t="s">
        <v>218</v>
      </c>
      <c r="E43" s="213" t="str">
        <f>IF(Policy_Inventory!K8&gt;0,"Yes","No")</f>
        <v>Yes</v>
      </c>
      <c r="F43" s="171" t="s">
        <v>165</v>
      </c>
      <c r="G43" s="171" t="s">
        <v>167</v>
      </c>
      <c r="H43" s="214" t="s">
        <v>204</v>
      </c>
      <c r="I43" s="172"/>
    </row>
    <row r="44" spans="2:9" ht="15.65" customHeight="1" thickBot="1" x14ac:dyDescent="0.4">
      <c r="B44" s="20"/>
      <c r="C44" s="369"/>
      <c r="D44" s="193" t="s">
        <v>216</v>
      </c>
      <c r="E44" s="213" t="str">
        <f>IF(Policy_Inventory!G8&gt;0,"Yes","No")</f>
        <v>Yes</v>
      </c>
      <c r="F44" s="171" t="s">
        <v>165</v>
      </c>
      <c r="G44" s="171" t="s">
        <v>167</v>
      </c>
      <c r="H44" s="214" t="s">
        <v>204</v>
      </c>
      <c r="I44" s="172"/>
    </row>
    <row r="45" spans="2:9" ht="16.149999999999999" customHeight="1" thickBot="1" x14ac:dyDescent="0.4">
      <c r="B45" s="20"/>
      <c r="C45" s="369"/>
      <c r="D45" s="193" t="s">
        <v>156</v>
      </c>
      <c r="E45" s="215" t="str">
        <f>IF(Policy_Inventory!H8&gt;0,"Yes","No")</f>
        <v>Yes</v>
      </c>
      <c r="F45" s="173" t="s">
        <v>165</v>
      </c>
      <c r="G45" s="173" t="s">
        <v>167</v>
      </c>
      <c r="H45" s="216" t="s">
        <v>204</v>
      </c>
      <c r="I45" s="217"/>
    </row>
    <row r="46" spans="2:9" ht="16.5" customHeight="1" thickBot="1" x14ac:dyDescent="0.4">
      <c r="B46" s="20"/>
      <c r="C46" s="372"/>
      <c r="D46" s="201" t="s">
        <v>209</v>
      </c>
      <c r="E46" s="213" t="str">
        <f>IF(Policy_Inventory!I8&gt;0,"Yes","No")</f>
        <v>Yes</v>
      </c>
      <c r="F46" s="171" t="s">
        <v>165</v>
      </c>
      <c r="G46" s="171" t="s">
        <v>167</v>
      </c>
      <c r="H46" s="214" t="s">
        <v>205</v>
      </c>
      <c r="I46" s="172"/>
    </row>
    <row r="47" spans="2:9" ht="15.75" customHeight="1" x14ac:dyDescent="0.35">
      <c r="B47" s="20"/>
      <c r="C47" s="368" t="s">
        <v>229</v>
      </c>
      <c r="D47" s="190" t="s">
        <v>161</v>
      </c>
      <c r="E47" s="339" t="str">
        <f>IF(Policy_Inventory!$L$8&gt;0,"Yes","No")</f>
        <v>Yes</v>
      </c>
      <c r="F47" s="218" t="s">
        <v>164</v>
      </c>
      <c r="G47" s="191" t="s">
        <v>236</v>
      </c>
      <c r="H47" s="219" t="s">
        <v>204</v>
      </c>
      <c r="I47" s="220"/>
    </row>
    <row r="48" spans="2:9" ht="17.25" customHeight="1" x14ac:dyDescent="0.35">
      <c r="B48" s="20"/>
      <c r="C48" s="369"/>
      <c r="D48" s="193" t="s">
        <v>172</v>
      </c>
      <c r="E48" s="340" t="str">
        <f>IF(Policy_Inventory!$L$8&gt;0,"Yes","No")</f>
        <v>Yes</v>
      </c>
      <c r="F48" s="221" t="s">
        <v>164</v>
      </c>
      <c r="G48" s="199" t="s">
        <v>236</v>
      </c>
      <c r="H48" s="222" t="s">
        <v>268</v>
      </c>
      <c r="I48" s="223"/>
    </row>
    <row r="49" spans="2:9" ht="17.25" customHeight="1" x14ac:dyDescent="0.35">
      <c r="B49" s="20"/>
      <c r="C49" s="369"/>
      <c r="D49" s="206" t="s">
        <v>148</v>
      </c>
      <c r="E49" s="340" t="str">
        <f>IF(Policy_Inventory!$L$8&gt;0,"Yes","No")</f>
        <v>Yes</v>
      </c>
      <c r="F49" s="221" t="s">
        <v>164</v>
      </c>
      <c r="G49" s="199" t="s">
        <v>236</v>
      </c>
      <c r="H49" s="222"/>
      <c r="I49" s="223"/>
    </row>
    <row r="50" spans="2:9" ht="15.75" customHeight="1" x14ac:dyDescent="0.35">
      <c r="B50" s="20"/>
      <c r="C50" s="369"/>
      <c r="D50" s="193" t="s">
        <v>149</v>
      </c>
      <c r="E50" s="340" t="str">
        <f>IF(Policy_Inventory!$L$8&gt;0,"Yes","No")</f>
        <v>Yes</v>
      </c>
      <c r="F50" s="225" t="s">
        <v>165</v>
      </c>
      <c r="G50" s="194" t="s">
        <v>167</v>
      </c>
      <c r="H50" s="226" t="s">
        <v>268</v>
      </c>
      <c r="I50" s="227"/>
    </row>
    <row r="51" spans="2:9" ht="15.75" customHeight="1" x14ac:dyDescent="0.35">
      <c r="B51" s="20"/>
      <c r="C51" s="369"/>
      <c r="D51" s="224" t="s">
        <v>150</v>
      </c>
      <c r="E51" s="340" t="str">
        <f>IF(Policy_Inventory!$L$8&gt;0,"Yes","No")</f>
        <v>Yes</v>
      </c>
      <c r="F51" s="225" t="s">
        <v>165</v>
      </c>
      <c r="G51" s="194" t="s">
        <v>167</v>
      </c>
      <c r="H51" s="226" t="s">
        <v>268</v>
      </c>
      <c r="I51" s="227"/>
    </row>
    <row r="52" spans="2:9" ht="15.75" customHeight="1" x14ac:dyDescent="0.35">
      <c r="B52" s="20"/>
      <c r="C52" s="369"/>
      <c r="D52" s="224" t="s">
        <v>208</v>
      </c>
      <c r="E52" s="340" t="str">
        <f>IF(Policy_Inventory!$L$8&gt;0,"Yes","No")</f>
        <v>Yes</v>
      </c>
      <c r="F52" s="225" t="s">
        <v>165</v>
      </c>
      <c r="G52" s="194" t="s">
        <v>167</v>
      </c>
      <c r="H52" s="226" t="s">
        <v>205</v>
      </c>
      <c r="I52" s="227"/>
    </row>
    <row r="53" spans="2:9" ht="15.75" customHeight="1" x14ac:dyDescent="0.35">
      <c r="B53" s="20"/>
      <c r="C53" s="369"/>
      <c r="D53" s="224" t="s">
        <v>160</v>
      </c>
      <c r="E53" s="340" t="str">
        <f>IF(Policy_Inventory!M8&gt;0,"Yes","No")</f>
        <v>Yes</v>
      </c>
      <c r="F53" s="225" t="s">
        <v>164</v>
      </c>
      <c r="G53" s="194" t="s">
        <v>167</v>
      </c>
      <c r="H53" s="226" t="s">
        <v>204</v>
      </c>
      <c r="I53" s="227"/>
    </row>
    <row r="54" spans="2:9" ht="15.75" customHeight="1" x14ac:dyDescent="0.35">
      <c r="B54" s="20"/>
      <c r="C54" s="369"/>
      <c r="D54" s="224" t="s">
        <v>171</v>
      </c>
      <c r="E54" s="340" t="str">
        <f>IF(Policy_Inventory!$L$8&gt;0,"Yes","No")</f>
        <v>Yes</v>
      </c>
      <c r="F54" s="225" t="s">
        <v>164</v>
      </c>
      <c r="G54" s="194" t="s">
        <v>167</v>
      </c>
      <c r="H54" s="226" t="s">
        <v>204</v>
      </c>
      <c r="I54" s="227"/>
    </row>
    <row r="55" spans="2:9" ht="15.75" customHeight="1" thickBot="1" x14ac:dyDescent="0.4">
      <c r="B55" s="20"/>
      <c r="C55" s="369"/>
      <c r="D55" s="196" t="s">
        <v>239</v>
      </c>
      <c r="E55" s="340" t="str">
        <f>IF(Policy_Inventory!$L$8&gt;0,"Yes","No")</f>
        <v>Yes</v>
      </c>
      <c r="F55" s="228" t="s">
        <v>164</v>
      </c>
      <c r="G55" s="197" t="s">
        <v>167</v>
      </c>
      <c r="H55" s="229" t="s">
        <v>204</v>
      </c>
      <c r="I55" s="230"/>
    </row>
    <row r="56" spans="2:9" ht="25" customHeight="1" thickBot="1" x14ac:dyDescent="0.4">
      <c r="B56" s="20"/>
      <c r="C56" s="136" t="s">
        <v>9</v>
      </c>
      <c r="D56" s="169"/>
      <c r="E56" s="428" t="str">
        <f>IF(Policy_Inventory!N8&gt;0,"Yes","No")</f>
        <v>No</v>
      </c>
      <c r="F56" s="171"/>
      <c r="G56" s="171"/>
      <c r="H56" s="171"/>
      <c r="I56" s="172"/>
    </row>
    <row r="57" spans="2:9" ht="24" customHeight="1" thickBot="1" x14ac:dyDescent="0.4">
      <c r="B57" s="20"/>
      <c r="C57" s="137" t="s">
        <v>9</v>
      </c>
      <c r="D57" s="169"/>
      <c r="E57" s="428" t="str">
        <f>IF(Policy_Inventory!O8&gt;0,"Yes","No")</f>
        <v>No</v>
      </c>
      <c r="F57" s="170"/>
      <c r="G57" s="171"/>
      <c r="H57" s="171"/>
      <c r="I57" s="172"/>
    </row>
    <row r="58" spans="2:9" x14ac:dyDescent="0.35">
      <c r="B58" s="20"/>
      <c r="H58" s="104"/>
      <c r="I58" s="105"/>
    </row>
    <row r="59" spans="2:9" x14ac:dyDescent="0.35">
      <c r="B59" s="20"/>
    </row>
  </sheetData>
  <mergeCells count="13">
    <mergeCell ref="C47:C55"/>
    <mergeCell ref="C4:I4"/>
    <mergeCell ref="E3:F3"/>
    <mergeCell ref="C41:C46"/>
    <mergeCell ref="C9:C28"/>
    <mergeCell ref="C29:C40"/>
    <mergeCell ref="C3:D3"/>
    <mergeCell ref="C6:J6"/>
    <mergeCell ref="E9:E28"/>
    <mergeCell ref="E29:E40"/>
    <mergeCell ref="C5:H5"/>
    <mergeCell ref="C7:J7"/>
    <mergeCell ref="G3:I3"/>
  </mergeCells>
  <dataValidations count="3">
    <dataValidation type="list" allowBlank="1" showInputMessage="1" showErrorMessage="1" sqref="H29:H36 H41:H55 H9:H24" xr:uid="{CF118814-8DB9-457D-89F4-CBD89811A60C}">
      <formula1>"Monetized-Study, Monetized-Adder/Proxy, Qualitative, Other"</formula1>
    </dataValidation>
    <dataValidation type="list" allowBlank="1" showInputMessage="1" showErrorMessage="1" sqref="F9:F57" xr:uid="{D7207DB5-CE89-4838-A8C7-112178ED1105}">
      <formula1>$L$10:$L$13</formula1>
    </dataValidation>
    <dataValidation type="list" allowBlank="1" showInputMessage="1" showErrorMessage="1" sqref="G9:G57" xr:uid="{3DC8B700-8AB9-43DE-962B-9386CCF2BD2D}">
      <formula1>$L$15:$L$17</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AC683-F780-4CA3-B8A2-682747C45962}">
  <sheetPr>
    <tabColor rgb="FF5B6A7F"/>
  </sheetPr>
  <dimension ref="B1:P72"/>
  <sheetViews>
    <sheetView showGridLines="0" zoomScale="60" zoomScaleNormal="60" workbookViewId="0">
      <pane xSplit="4" ySplit="8" topLeftCell="E9" activePane="bottomRight" state="frozen"/>
      <selection pane="topRight" activeCell="E1" sqref="E1"/>
      <selection pane="bottomLeft" activeCell="A9" sqref="A9"/>
      <selection pane="bottomRight" activeCell="C1" sqref="C1"/>
    </sheetView>
  </sheetViews>
  <sheetFormatPr defaultColWidth="8.7265625" defaultRowHeight="14.5" x14ac:dyDescent="0.35"/>
  <cols>
    <col min="1" max="1" width="2" style="38" customWidth="1"/>
    <col min="2" max="2" width="4.26953125" style="38" customWidth="1"/>
    <col min="3" max="3" width="29.81640625" style="38" customWidth="1"/>
    <col min="4" max="4" width="42.81640625" style="38" customWidth="1"/>
    <col min="5" max="5" width="33.54296875" style="38" customWidth="1"/>
    <col min="6" max="6" width="34.54296875" style="38" customWidth="1"/>
    <col min="7" max="7" width="33.1796875" style="38" customWidth="1"/>
    <col min="8" max="8" width="28.26953125" style="38" customWidth="1"/>
    <col min="9" max="9" width="74.26953125" style="38" customWidth="1"/>
    <col min="10" max="10" width="80.26953125" style="38" customWidth="1"/>
    <col min="11" max="14" width="8.7265625" style="38"/>
    <col min="15" max="15" width="5.453125" style="38" customWidth="1"/>
    <col min="16" max="16" width="7.1796875" style="38" bestFit="1" customWidth="1"/>
    <col min="17" max="16384" width="8.7265625" style="38"/>
  </cols>
  <sheetData>
    <row r="1" spans="2:16" s="126" customFormat="1" ht="24.65" customHeight="1" thickBot="1" x14ac:dyDescent="0.6">
      <c r="C1" s="127" t="s">
        <v>116</v>
      </c>
      <c r="D1" s="130"/>
      <c r="I1" s="129" t="s">
        <v>227</v>
      </c>
    </row>
    <row r="2" spans="2:16" ht="27.75" customHeight="1" thickBot="1" x14ac:dyDescent="0.5">
      <c r="C2" s="43" t="s">
        <v>270</v>
      </c>
      <c r="D2" s="44"/>
      <c r="E2" s="44"/>
      <c r="F2" s="44"/>
      <c r="G2" s="44"/>
      <c r="H2" s="39"/>
      <c r="I2" s="39"/>
      <c r="J2" s="74"/>
    </row>
    <row r="3" spans="2:16" ht="27.75" customHeight="1" thickBot="1" x14ac:dyDescent="0.5">
      <c r="C3" s="373" t="s">
        <v>278</v>
      </c>
      <c r="D3" s="374"/>
      <c r="E3" s="370" t="s">
        <v>264</v>
      </c>
      <c r="F3" s="371"/>
      <c r="G3" s="401" t="s">
        <v>168</v>
      </c>
      <c r="H3" s="402"/>
      <c r="I3" s="403"/>
      <c r="J3" s="74"/>
    </row>
    <row r="4" spans="2:16" ht="42.65" customHeight="1" x14ac:dyDescent="0.35">
      <c r="C4" s="363" t="s">
        <v>252</v>
      </c>
      <c r="D4" s="363"/>
      <c r="E4" s="363"/>
      <c r="F4" s="363"/>
      <c r="G4" s="363"/>
      <c r="H4" s="363"/>
      <c r="I4" s="363"/>
      <c r="J4" s="187"/>
    </row>
    <row r="5" spans="2:16" ht="23.25" customHeight="1" x14ac:dyDescent="0.35">
      <c r="C5" s="363" t="s">
        <v>169</v>
      </c>
      <c r="D5" s="363"/>
      <c r="E5" s="363"/>
      <c r="F5" s="363"/>
      <c r="G5" s="363"/>
      <c r="H5" s="363"/>
      <c r="I5" s="135"/>
      <c r="J5" s="364"/>
    </row>
    <row r="6" spans="2:16" ht="22.5" customHeight="1" x14ac:dyDescent="0.35">
      <c r="C6" s="363" t="s">
        <v>240</v>
      </c>
      <c r="D6" s="363"/>
      <c r="E6" s="363"/>
      <c r="F6" s="363"/>
      <c r="G6" s="363"/>
      <c r="H6" s="363"/>
      <c r="I6" s="121"/>
      <c r="J6" s="364"/>
    </row>
    <row r="7" spans="2:16" ht="25.5" customHeight="1" thickBot="1" x14ac:dyDescent="0.4">
      <c r="C7" s="378" t="s">
        <v>198</v>
      </c>
      <c r="D7" s="378"/>
      <c r="E7" s="378"/>
      <c r="F7" s="378"/>
      <c r="G7" s="378"/>
      <c r="H7" s="378"/>
      <c r="I7" s="378"/>
      <c r="J7" s="378"/>
      <c r="K7" s="386"/>
      <c r="L7" s="386"/>
      <c r="M7" s="386"/>
      <c r="N7" s="386"/>
      <c r="O7" s="387"/>
      <c r="P7" s="40"/>
    </row>
    <row r="8" spans="2:16" s="39" customFormat="1" ht="78" customHeight="1" thickBot="1" x14ac:dyDescent="0.5">
      <c r="C8" s="184" t="s">
        <v>231</v>
      </c>
      <c r="D8" s="257" t="s">
        <v>192</v>
      </c>
      <c r="E8" s="183" t="s">
        <v>189</v>
      </c>
      <c r="F8" s="185" t="s">
        <v>254</v>
      </c>
      <c r="G8" s="258" t="s">
        <v>253</v>
      </c>
      <c r="H8" s="258" t="s">
        <v>255</v>
      </c>
      <c r="I8" s="185" t="s">
        <v>54</v>
      </c>
    </row>
    <row r="9" spans="2:16" ht="19.149999999999999" customHeight="1" x14ac:dyDescent="0.35">
      <c r="B9" s="20"/>
      <c r="C9" s="379" t="s">
        <v>232</v>
      </c>
      <c r="D9" s="190" t="s">
        <v>122</v>
      </c>
      <c r="E9" s="375" t="str">
        <f>IF(Policy_Inventory!D9&gt;0, "Yes","No")</f>
        <v>Yes</v>
      </c>
      <c r="F9" s="259" t="s">
        <v>164</v>
      </c>
      <c r="G9" s="232" t="s">
        <v>235</v>
      </c>
      <c r="H9" s="232" t="s">
        <v>266</v>
      </c>
      <c r="I9" s="243"/>
      <c r="O9" s="38" t="s">
        <v>164</v>
      </c>
    </row>
    <row r="10" spans="2:16" ht="19.149999999999999" customHeight="1" x14ac:dyDescent="0.35">
      <c r="B10" s="20"/>
      <c r="C10" s="380"/>
      <c r="D10" s="193" t="s">
        <v>123</v>
      </c>
      <c r="E10" s="376"/>
      <c r="F10" s="231" t="s">
        <v>164</v>
      </c>
      <c r="G10" s="234" t="s">
        <v>235</v>
      </c>
      <c r="H10" s="234" t="s">
        <v>266</v>
      </c>
      <c r="I10" s="233"/>
      <c r="O10" s="38" t="s">
        <v>165</v>
      </c>
    </row>
    <row r="11" spans="2:16" ht="19.149999999999999" customHeight="1" x14ac:dyDescent="0.35">
      <c r="B11" s="20"/>
      <c r="C11" s="380"/>
      <c r="D11" s="193" t="s">
        <v>127</v>
      </c>
      <c r="E11" s="376"/>
      <c r="F11" s="231" t="s">
        <v>165</v>
      </c>
      <c r="G11" s="234" t="s">
        <v>235</v>
      </c>
      <c r="H11" s="234" t="s">
        <v>266</v>
      </c>
      <c r="I11" s="233"/>
      <c r="O11" s="38" t="s">
        <v>166</v>
      </c>
    </row>
    <row r="12" spans="2:16" ht="19.149999999999999" customHeight="1" x14ac:dyDescent="0.35">
      <c r="B12" s="20"/>
      <c r="C12" s="380"/>
      <c r="D12" s="193" t="s">
        <v>124</v>
      </c>
      <c r="E12" s="376"/>
      <c r="F12" s="231" t="s">
        <v>164</v>
      </c>
      <c r="G12" s="234" t="s">
        <v>235</v>
      </c>
      <c r="H12" s="234" t="s">
        <v>266</v>
      </c>
      <c r="I12" s="233"/>
    </row>
    <row r="13" spans="2:16" ht="19.149999999999999" customHeight="1" x14ac:dyDescent="0.35">
      <c r="B13" s="20"/>
      <c r="C13" s="380"/>
      <c r="D13" s="193" t="s">
        <v>125</v>
      </c>
      <c r="E13" s="376"/>
      <c r="F13" s="231" t="s">
        <v>164</v>
      </c>
      <c r="G13" s="235" t="s">
        <v>235</v>
      </c>
      <c r="H13" s="234" t="s">
        <v>266</v>
      </c>
      <c r="I13" s="233"/>
      <c r="O13" s="38" t="s">
        <v>235</v>
      </c>
    </row>
    <row r="14" spans="2:16" ht="19.149999999999999" customHeight="1" x14ac:dyDescent="0.35">
      <c r="B14" s="20"/>
      <c r="C14" s="380"/>
      <c r="D14" s="193" t="s">
        <v>126</v>
      </c>
      <c r="E14" s="376"/>
      <c r="F14" s="231" t="s">
        <v>164</v>
      </c>
      <c r="G14" s="235" t="s">
        <v>235</v>
      </c>
      <c r="H14" s="234" t="s">
        <v>266</v>
      </c>
      <c r="I14" s="233"/>
      <c r="O14" s="38" t="s">
        <v>238</v>
      </c>
    </row>
    <row r="15" spans="2:16" ht="19.149999999999999" customHeight="1" x14ac:dyDescent="0.35">
      <c r="B15" s="20"/>
      <c r="C15" s="380"/>
      <c r="D15" s="193" t="s">
        <v>128</v>
      </c>
      <c r="E15" s="376"/>
      <c r="F15" s="231" t="s">
        <v>164</v>
      </c>
      <c r="G15" s="235" t="s">
        <v>235</v>
      </c>
      <c r="H15" s="234" t="s">
        <v>266</v>
      </c>
      <c r="I15" s="233"/>
      <c r="O15" s="38" t="s">
        <v>167</v>
      </c>
    </row>
    <row r="16" spans="2:16" ht="19.149999999999999" customHeight="1" x14ac:dyDescent="0.35">
      <c r="B16" s="20"/>
      <c r="C16" s="380"/>
      <c r="D16" s="193" t="s">
        <v>129</v>
      </c>
      <c r="E16" s="376"/>
      <c r="F16" s="231" t="s">
        <v>164</v>
      </c>
      <c r="G16" s="235" t="s">
        <v>235</v>
      </c>
      <c r="H16" s="234" t="s">
        <v>266</v>
      </c>
      <c r="I16" s="233"/>
    </row>
    <row r="17" spans="2:9" ht="19.149999999999999" customHeight="1" x14ac:dyDescent="0.35">
      <c r="B17" s="20"/>
      <c r="C17" s="380"/>
      <c r="D17" s="193" t="s">
        <v>130</v>
      </c>
      <c r="E17" s="376"/>
      <c r="F17" s="231" t="s">
        <v>164</v>
      </c>
      <c r="G17" s="235" t="s">
        <v>235</v>
      </c>
      <c r="H17" s="234" t="s">
        <v>266</v>
      </c>
      <c r="I17" s="233"/>
    </row>
    <row r="18" spans="2:9" ht="19.149999999999999" customHeight="1" x14ac:dyDescent="0.35">
      <c r="B18" s="20"/>
      <c r="C18" s="380"/>
      <c r="D18" s="193" t="s">
        <v>133</v>
      </c>
      <c r="E18" s="376"/>
      <c r="F18" s="231" t="s">
        <v>164</v>
      </c>
      <c r="G18" s="235" t="s">
        <v>235</v>
      </c>
      <c r="H18" s="234" t="s">
        <v>266</v>
      </c>
      <c r="I18" s="233"/>
    </row>
    <row r="19" spans="2:9" ht="19.149999999999999" customHeight="1" x14ac:dyDescent="0.35">
      <c r="B19" s="20"/>
      <c r="C19" s="380"/>
      <c r="D19" s="204" t="s">
        <v>132</v>
      </c>
      <c r="E19" s="376"/>
      <c r="F19" s="231" t="s">
        <v>164</v>
      </c>
      <c r="G19" s="235" t="s">
        <v>235</v>
      </c>
      <c r="H19" s="234" t="s">
        <v>266</v>
      </c>
      <c r="I19" s="233"/>
    </row>
    <row r="20" spans="2:9" ht="19.149999999999999" customHeight="1" x14ac:dyDescent="0.35">
      <c r="B20" s="20"/>
      <c r="C20" s="380"/>
      <c r="D20" s="193" t="s">
        <v>131</v>
      </c>
      <c r="E20" s="376"/>
      <c r="F20" s="231" t="s">
        <v>164</v>
      </c>
      <c r="G20" s="235" t="s">
        <v>235</v>
      </c>
      <c r="H20" s="234" t="s">
        <v>266</v>
      </c>
      <c r="I20" s="233"/>
    </row>
    <row r="21" spans="2:9" ht="19.149999999999999" customHeight="1" x14ac:dyDescent="0.35">
      <c r="B21" s="20"/>
      <c r="C21" s="380"/>
      <c r="D21" s="193" t="s">
        <v>149</v>
      </c>
      <c r="E21" s="376"/>
      <c r="F21" s="231" t="s">
        <v>165</v>
      </c>
      <c r="G21" s="235" t="s">
        <v>235</v>
      </c>
      <c r="H21" s="234" t="s">
        <v>268</v>
      </c>
      <c r="I21" s="233"/>
    </row>
    <row r="22" spans="2:9" ht="19.149999999999999" customHeight="1" x14ac:dyDescent="0.35">
      <c r="B22" s="20"/>
      <c r="C22" s="380"/>
      <c r="D22" s="196" t="s">
        <v>150</v>
      </c>
      <c r="E22" s="376"/>
      <c r="F22" s="231" t="s">
        <v>165</v>
      </c>
      <c r="G22" s="235" t="s">
        <v>235</v>
      </c>
      <c r="H22" s="234" t="s">
        <v>268</v>
      </c>
      <c r="I22" s="233"/>
    </row>
    <row r="23" spans="2:9" ht="19.149999999999999" customHeight="1" x14ac:dyDescent="0.35">
      <c r="B23" s="20"/>
      <c r="C23" s="380"/>
      <c r="D23" s="196" t="s">
        <v>208</v>
      </c>
      <c r="E23" s="376"/>
      <c r="F23" s="236" t="s">
        <v>165</v>
      </c>
      <c r="G23" s="237" t="s">
        <v>235</v>
      </c>
      <c r="H23" s="233" t="s">
        <v>268</v>
      </c>
      <c r="I23" s="238"/>
    </row>
    <row r="24" spans="2:9" ht="19.149999999999999" customHeight="1" x14ac:dyDescent="0.35">
      <c r="B24" s="20"/>
      <c r="C24" s="380"/>
      <c r="D24" s="193" t="s">
        <v>207</v>
      </c>
      <c r="E24" s="376"/>
      <c r="F24" s="236" t="s">
        <v>164</v>
      </c>
      <c r="G24" s="235" t="s">
        <v>235</v>
      </c>
      <c r="H24" s="233" t="s">
        <v>266</v>
      </c>
      <c r="I24" s="238"/>
    </row>
    <row r="25" spans="2:9" ht="15.65" customHeight="1" x14ac:dyDescent="0.35">
      <c r="B25" s="20"/>
      <c r="C25" s="380"/>
      <c r="D25" s="193" t="s">
        <v>157</v>
      </c>
      <c r="E25" s="381"/>
      <c r="F25" s="239" t="s">
        <v>164</v>
      </c>
      <c r="G25" s="234" t="s">
        <v>238</v>
      </c>
      <c r="H25" s="231" t="s">
        <v>266</v>
      </c>
      <c r="I25" s="234"/>
    </row>
    <row r="26" spans="2:9" ht="15.65" customHeight="1" x14ac:dyDescent="0.35">
      <c r="B26" s="20"/>
      <c r="C26" s="380"/>
      <c r="D26" s="196" t="s">
        <v>12</v>
      </c>
      <c r="E26" s="381"/>
      <c r="F26" s="231" t="s">
        <v>164</v>
      </c>
      <c r="G26" s="235" t="s">
        <v>238</v>
      </c>
      <c r="H26" s="231" t="s">
        <v>266</v>
      </c>
      <c r="I26" s="235"/>
    </row>
    <row r="27" spans="2:9" ht="15.65" customHeight="1" x14ac:dyDescent="0.35">
      <c r="B27" s="20"/>
      <c r="C27" s="380"/>
      <c r="D27" s="193" t="s">
        <v>158</v>
      </c>
      <c r="E27" s="381"/>
      <c r="F27" s="231" t="s">
        <v>164</v>
      </c>
      <c r="G27" s="235" t="s">
        <v>238</v>
      </c>
      <c r="H27" s="231" t="s">
        <v>266</v>
      </c>
      <c r="I27" s="235"/>
    </row>
    <row r="28" spans="2:9" ht="18" customHeight="1" thickBot="1" x14ac:dyDescent="0.4">
      <c r="B28" s="20"/>
      <c r="C28" s="385"/>
      <c r="D28" s="201" t="s">
        <v>159</v>
      </c>
      <c r="E28" s="382"/>
      <c r="F28" s="240"/>
      <c r="G28" s="241"/>
      <c r="H28" s="240"/>
      <c r="I28" s="241"/>
    </row>
    <row r="29" spans="2:9" ht="19.149999999999999" customHeight="1" x14ac:dyDescent="0.35">
      <c r="B29" s="20"/>
      <c r="C29" s="379" t="s">
        <v>233</v>
      </c>
      <c r="D29" s="204" t="s">
        <v>144</v>
      </c>
      <c r="E29" s="383" t="str">
        <f>IF(Policy_Inventory!E9&gt;0, "Yes","No")</f>
        <v>No</v>
      </c>
      <c r="F29" s="242" t="s">
        <v>164</v>
      </c>
      <c r="G29" s="234" t="s">
        <v>235</v>
      </c>
      <c r="H29" s="232" t="s">
        <v>266</v>
      </c>
      <c r="I29" s="243"/>
    </row>
    <row r="30" spans="2:9" ht="19.149999999999999" customHeight="1" x14ac:dyDescent="0.35">
      <c r="B30" s="20"/>
      <c r="C30" s="380"/>
      <c r="D30" s="193" t="s">
        <v>145</v>
      </c>
      <c r="E30" s="384"/>
      <c r="F30" s="239" t="s">
        <v>164</v>
      </c>
      <c r="G30" s="235" t="s">
        <v>235</v>
      </c>
      <c r="H30" s="235" t="s">
        <v>266</v>
      </c>
      <c r="I30" s="233"/>
    </row>
    <row r="31" spans="2:9" ht="19.149999999999999" customHeight="1" x14ac:dyDescent="0.35">
      <c r="B31" s="20"/>
      <c r="C31" s="380"/>
      <c r="D31" s="193" t="s">
        <v>146</v>
      </c>
      <c r="E31" s="384"/>
      <c r="F31" s="239" t="s">
        <v>164</v>
      </c>
      <c r="G31" s="235" t="s">
        <v>235</v>
      </c>
      <c r="H31" s="235" t="s">
        <v>266</v>
      </c>
      <c r="I31" s="233"/>
    </row>
    <row r="32" spans="2:9" ht="19.149999999999999" customHeight="1" x14ac:dyDescent="0.35">
      <c r="B32" s="20"/>
      <c r="C32" s="380"/>
      <c r="D32" s="193" t="s">
        <v>147</v>
      </c>
      <c r="E32" s="384"/>
      <c r="F32" s="239" t="s">
        <v>164</v>
      </c>
      <c r="G32" s="235" t="s">
        <v>235</v>
      </c>
      <c r="H32" s="235" t="s">
        <v>266</v>
      </c>
      <c r="I32" s="233"/>
    </row>
    <row r="33" spans="2:9" ht="19.149999999999999" customHeight="1" x14ac:dyDescent="0.35">
      <c r="B33" s="20"/>
      <c r="C33" s="380"/>
      <c r="D33" s="193" t="s">
        <v>138</v>
      </c>
      <c r="E33" s="384"/>
      <c r="F33" s="239" t="s">
        <v>164</v>
      </c>
      <c r="G33" s="235" t="s">
        <v>235</v>
      </c>
      <c r="H33" s="235" t="s">
        <v>266</v>
      </c>
      <c r="I33" s="233"/>
    </row>
    <row r="34" spans="2:9" ht="19.149999999999999" customHeight="1" x14ac:dyDescent="0.35">
      <c r="B34" s="20"/>
      <c r="C34" s="380"/>
      <c r="D34" s="193" t="s">
        <v>134</v>
      </c>
      <c r="E34" s="384"/>
      <c r="F34" s="244" t="s">
        <v>164</v>
      </c>
      <c r="G34" s="235" t="s">
        <v>238</v>
      </c>
      <c r="H34" s="235" t="s">
        <v>266</v>
      </c>
      <c r="I34" s="238"/>
    </row>
    <row r="35" spans="2:9" ht="19.149999999999999" customHeight="1" x14ac:dyDescent="0.35">
      <c r="B35" s="20"/>
      <c r="C35" s="380"/>
      <c r="D35" s="193" t="s">
        <v>135</v>
      </c>
      <c r="E35" s="384"/>
      <c r="F35" s="235" t="s">
        <v>164</v>
      </c>
      <c r="G35" s="234" t="s">
        <v>238</v>
      </c>
      <c r="H35" s="234" t="s">
        <v>266</v>
      </c>
      <c r="I35" s="233"/>
    </row>
    <row r="36" spans="2:9" ht="19.149999999999999" customHeight="1" x14ac:dyDescent="0.35">
      <c r="B36" s="20"/>
      <c r="C36" s="380"/>
      <c r="D36" s="193" t="s">
        <v>140</v>
      </c>
      <c r="E36" s="384"/>
      <c r="F36" s="239" t="s">
        <v>165</v>
      </c>
      <c r="G36" s="235" t="s">
        <v>235</v>
      </c>
      <c r="H36" s="235" t="s">
        <v>268</v>
      </c>
      <c r="I36" s="233"/>
    </row>
    <row r="37" spans="2:9" ht="19.149999999999999" customHeight="1" x14ac:dyDescent="0.35">
      <c r="B37" s="20"/>
      <c r="C37" s="380"/>
      <c r="D37" s="193" t="s">
        <v>141</v>
      </c>
      <c r="E37" s="384"/>
      <c r="F37" s="239" t="s">
        <v>165</v>
      </c>
      <c r="G37" s="235" t="s">
        <v>235</v>
      </c>
      <c r="H37" s="235" t="s">
        <v>268</v>
      </c>
      <c r="I37" s="233"/>
    </row>
    <row r="38" spans="2:9" ht="18.75" customHeight="1" x14ac:dyDescent="0.35">
      <c r="B38" s="20"/>
      <c r="C38" s="380"/>
      <c r="D38" s="206" t="s">
        <v>139</v>
      </c>
      <c r="E38" s="384"/>
      <c r="F38" s="244" t="s">
        <v>164</v>
      </c>
      <c r="G38" s="237" t="s">
        <v>235</v>
      </c>
      <c r="H38" s="237" t="s">
        <v>268</v>
      </c>
      <c r="I38" s="238"/>
    </row>
    <row r="39" spans="2:9" ht="19.149999999999999" customHeight="1" x14ac:dyDescent="0.35">
      <c r="B39" s="20"/>
      <c r="C39" s="380"/>
      <c r="D39" s="193" t="s">
        <v>136</v>
      </c>
      <c r="E39" s="384"/>
      <c r="F39" s="235" t="s">
        <v>164</v>
      </c>
      <c r="G39" s="235" t="s">
        <v>238</v>
      </c>
      <c r="H39" s="235" t="s">
        <v>266</v>
      </c>
      <c r="I39" s="233"/>
    </row>
    <row r="40" spans="2:9" ht="36" customHeight="1" thickBot="1" x14ac:dyDescent="0.4">
      <c r="B40" s="20"/>
      <c r="C40" s="380"/>
      <c r="D40" s="201" t="s">
        <v>159</v>
      </c>
      <c r="E40" s="384"/>
      <c r="F40" s="239"/>
      <c r="G40" s="241"/>
      <c r="H40" s="235"/>
      <c r="I40" s="233"/>
    </row>
    <row r="41" spans="2:9" ht="19" customHeight="1" thickBot="1" x14ac:dyDescent="0.4">
      <c r="B41" s="20"/>
      <c r="C41" s="379" t="s">
        <v>220</v>
      </c>
      <c r="D41" s="204" t="s">
        <v>151</v>
      </c>
      <c r="E41" s="209" t="str">
        <f>IF(Policy_Inventory!F9&gt;0,"Yes","No")</f>
        <v>Yes</v>
      </c>
      <c r="F41" s="242" t="s">
        <v>165</v>
      </c>
      <c r="G41" s="245" t="s">
        <v>167</v>
      </c>
      <c r="H41" s="246" t="s">
        <v>267</v>
      </c>
      <c r="I41" s="247"/>
    </row>
    <row r="42" spans="2:9" ht="16" thickBot="1" x14ac:dyDescent="0.4">
      <c r="B42" s="20"/>
      <c r="C42" s="380"/>
      <c r="D42" s="248" t="s">
        <v>217</v>
      </c>
      <c r="E42" s="209" t="str">
        <f>IF(Policy_Inventory!J9&gt;0,"Yes","No")</f>
        <v>No</v>
      </c>
      <c r="F42" s="242" t="s">
        <v>165</v>
      </c>
      <c r="G42" s="246" t="s">
        <v>167</v>
      </c>
      <c r="H42" s="246" t="s">
        <v>267</v>
      </c>
      <c r="I42" s="247"/>
    </row>
    <row r="43" spans="2:9" ht="16" thickBot="1" x14ac:dyDescent="0.4">
      <c r="B43" s="20"/>
      <c r="C43" s="380"/>
      <c r="D43" s="190" t="s">
        <v>218</v>
      </c>
      <c r="E43" s="209" t="str">
        <f>IF(Policy_Inventory!K9&gt;0,"Yes","No")</f>
        <v>Yes</v>
      </c>
      <c r="F43" s="242" t="s">
        <v>165</v>
      </c>
      <c r="G43" s="246" t="s">
        <v>167</v>
      </c>
      <c r="H43" s="234" t="s">
        <v>267</v>
      </c>
      <c r="I43" s="247"/>
    </row>
    <row r="44" spans="2:9" ht="16" thickBot="1" x14ac:dyDescent="0.4">
      <c r="B44" s="20"/>
      <c r="C44" s="380"/>
      <c r="D44" s="190" t="s">
        <v>216</v>
      </c>
      <c r="E44" s="209" t="str">
        <f>IF(Policy_Inventory!G9&gt;0,"Yes","No")</f>
        <v>Yes</v>
      </c>
      <c r="F44" s="242" t="s">
        <v>165</v>
      </c>
      <c r="G44" s="246" t="s">
        <v>167</v>
      </c>
      <c r="H44" s="246" t="s">
        <v>267</v>
      </c>
      <c r="I44" s="247"/>
    </row>
    <row r="45" spans="2:9" ht="16.149999999999999" customHeight="1" thickBot="1" x14ac:dyDescent="0.4">
      <c r="B45" s="20"/>
      <c r="C45" s="380"/>
      <c r="D45" s="190" t="s">
        <v>156</v>
      </c>
      <c r="E45" s="209" t="str">
        <f>IF(Policy_Inventory!H9&gt;0,"Yes","No")</f>
        <v>Yes</v>
      </c>
      <c r="F45" s="242" t="s">
        <v>164</v>
      </c>
      <c r="G45" s="245" t="s">
        <v>167</v>
      </c>
      <c r="H45" s="245" t="s">
        <v>267</v>
      </c>
      <c r="I45" s="247"/>
    </row>
    <row r="46" spans="2:9" ht="15" customHeight="1" thickBot="1" x14ac:dyDescent="0.4">
      <c r="B46" s="20"/>
      <c r="C46" s="385"/>
      <c r="D46" s="190" t="s">
        <v>219</v>
      </c>
      <c r="E46" s="209" t="str">
        <f>IF(Policy_Inventory!I9&gt;0,"Yes","No")</f>
        <v>Yes</v>
      </c>
      <c r="F46" s="242" t="s">
        <v>165</v>
      </c>
      <c r="G46" s="246" t="s">
        <v>167</v>
      </c>
      <c r="H46" s="246" t="s">
        <v>267</v>
      </c>
      <c r="I46" s="247"/>
    </row>
    <row r="47" spans="2:9" ht="15.75" customHeight="1" x14ac:dyDescent="0.35">
      <c r="B47" s="20"/>
      <c r="C47" s="379" t="s">
        <v>153</v>
      </c>
      <c r="D47" s="190" t="s">
        <v>161</v>
      </c>
      <c r="E47" s="339" t="str">
        <f>IF(Policy_Inventory!$L$9&gt;0,"Yes","No")</f>
        <v>Yes</v>
      </c>
      <c r="F47" s="249" t="s">
        <v>164</v>
      </c>
      <c r="G47" s="232" t="s">
        <v>238</v>
      </c>
      <c r="H47" s="234" t="s">
        <v>266</v>
      </c>
      <c r="I47" s="247"/>
    </row>
    <row r="48" spans="2:9" ht="15.75" customHeight="1" x14ac:dyDescent="0.35">
      <c r="B48" s="20"/>
      <c r="C48" s="380"/>
      <c r="D48" s="193" t="s">
        <v>172</v>
      </c>
      <c r="E48" s="340" t="str">
        <f>IF(Policy_Inventory!$L$9&gt;0,"Yes","No")</f>
        <v>Yes</v>
      </c>
      <c r="F48" s="239" t="s">
        <v>164</v>
      </c>
      <c r="G48" s="235" t="s">
        <v>238</v>
      </c>
      <c r="H48" s="235" t="s">
        <v>266</v>
      </c>
      <c r="I48" s="233"/>
    </row>
    <row r="49" spans="2:9" ht="15.75" customHeight="1" x14ac:dyDescent="0.35">
      <c r="B49" s="20"/>
      <c r="C49" s="380"/>
      <c r="D49" s="206" t="s">
        <v>148</v>
      </c>
      <c r="E49" s="340" t="str">
        <f>IF(Policy_Inventory!$L$9&gt;0,"Yes","No")</f>
        <v>Yes</v>
      </c>
      <c r="F49" s="239" t="s">
        <v>164</v>
      </c>
      <c r="G49" s="235" t="s">
        <v>238</v>
      </c>
      <c r="H49" s="235" t="s">
        <v>266</v>
      </c>
      <c r="I49" s="233"/>
    </row>
    <row r="50" spans="2:9" ht="15.75" customHeight="1" x14ac:dyDescent="0.35">
      <c r="B50" s="20"/>
      <c r="C50" s="380"/>
      <c r="D50" s="193" t="s">
        <v>149</v>
      </c>
      <c r="E50" s="340" t="str">
        <f>IF(Policy_Inventory!$L$9&gt;0,"Yes","No")</f>
        <v>Yes</v>
      </c>
      <c r="F50" s="239" t="s">
        <v>165</v>
      </c>
      <c r="G50" s="235" t="s">
        <v>167</v>
      </c>
      <c r="H50" s="235" t="s">
        <v>268</v>
      </c>
      <c r="I50" s="233"/>
    </row>
    <row r="51" spans="2:9" ht="15.75" customHeight="1" x14ac:dyDescent="0.35">
      <c r="B51" s="20"/>
      <c r="C51" s="380"/>
      <c r="D51" s="193" t="s">
        <v>150</v>
      </c>
      <c r="E51" s="340" t="str">
        <f>IF(Policy_Inventory!$L$9&gt;0,"Yes","No")</f>
        <v>Yes</v>
      </c>
      <c r="F51" s="239" t="s">
        <v>165</v>
      </c>
      <c r="G51" s="235" t="s">
        <v>167</v>
      </c>
      <c r="H51" s="235" t="s">
        <v>268</v>
      </c>
      <c r="I51" s="233"/>
    </row>
    <row r="52" spans="2:9" ht="15.75" customHeight="1" x14ac:dyDescent="0.35">
      <c r="B52" s="20"/>
      <c r="C52" s="380"/>
      <c r="D52" s="193" t="s">
        <v>208</v>
      </c>
      <c r="E52" s="342" t="str">
        <f>IF(Policy_Inventory!$L$9&gt;0,"Yes","No")</f>
        <v>Yes</v>
      </c>
      <c r="F52" s="239" t="s">
        <v>165</v>
      </c>
      <c r="G52" s="235" t="s">
        <v>167</v>
      </c>
      <c r="H52" s="235" t="s">
        <v>268</v>
      </c>
      <c r="I52" s="233"/>
    </row>
    <row r="53" spans="2:9" ht="15.75" customHeight="1" x14ac:dyDescent="0.35">
      <c r="B53" s="20"/>
      <c r="C53" s="380"/>
      <c r="D53" s="193" t="s">
        <v>160</v>
      </c>
      <c r="E53" s="340" t="str">
        <f>IF(Policy_Inventory!M9&gt;0,"Yes","No")</f>
        <v>Yes</v>
      </c>
      <c r="F53" s="250" t="s">
        <v>165</v>
      </c>
      <c r="G53" s="235" t="s">
        <v>167</v>
      </c>
      <c r="H53" s="237" t="s">
        <v>268</v>
      </c>
      <c r="I53" s="251"/>
    </row>
    <row r="54" spans="2:9" ht="15.75" customHeight="1" x14ac:dyDescent="0.35">
      <c r="B54" s="20"/>
      <c r="C54" s="380"/>
      <c r="D54" s="193" t="s">
        <v>171</v>
      </c>
      <c r="E54" s="342" t="str">
        <f>IF(Policy_Inventory!$L$9&gt;0,"Yes","No")</f>
        <v>Yes</v>
      </c>
      <c r="F54" s="239" t="s">
        <v>165</v>
      </c>
      <c r="G54" s="234" t="s">
        <v>167</v>
      </c>
      <c r="H54" s="235" t="s">
        <v>268</v>
      </c>
      <c r="I54" s="233"/>
    </row>
    <row r="55" spans="2:9" ht="15.75" customHeight="1" thickBot="1" x14ac:dyDescent="0.4">
      <c r="B55" s="20"/>
      <c r="C55" s="380"/>
      <c r="D55" s="193" t="s">
        <v>239</v>
      </c>
      <c r="E55" s="340" t="str">
        <f>IF(Policy_Inventory!$L$9&gt;0,"Yes","No")</f>
        <v>Yes</v>
      </c>
      <c r="F55" s="239" t="s">
        <v>165</v>
      </c>
      <c r="G55" s="235" t="s">
        <v>167</v>
      </c>
      <c r="H55" s="235" t="s">
        <v>266</v>
      </c>
      <c r="I55" s="233"/>
    </row>
    <row r="56" spans="2:9" ht="19" thickBot="1" x14ac:dyDescent="0.4">
      <c r="B56" s="20"/>
      <c r="C56" s="252" t="s">
        <v>9</v>
      </c>
      <c r="D56" s="206"/>
      <c r="E56" s="253" t="str">
        <f>IF(Policy_Inventory!N9&gt;0,"Yes","No")</f>
        <v>No</v>
      </c>
      <c r="F56" s="254"/>
      <c r="G56" s="246"/>
      <c r="H56" s="255"/>
      <c r="I56" s="246"/>
    </row>
    <row r="57" spans="2:9" ht="19" thickBot="1" x14ac:dyDescent="0.4">
      <c r="B57" s="20"/>
      <c r="C57" s="252" t="s">
        <v>9</v>
      </c>
      <c r="D57" s="169"/>
      <c r="E57" s="253" t="str">
        <f>IF(Policy_Inventory!O9&gt;0,"Yes","No")</f>
        <v>No</v>
      </c>
      <c r="F57" s="254"/>
      <c r="G57" s="256"/>
      <c r="H57" s="254"/>
      <c r="I57" s="246"/>
    </row>
    <row r="58" spans="2:9" x14ac:dyDescent="0.35">
      <c r="D58" s="168"/>
      <c r="G58" s="40"/>
      <c r="H58" s="138"/>
      <c r="I58" s="138"/>
    </row>
    <row r="59" spans="2:9" x14ac:dyDescent="0.35">
      <c r="D59" s="168"/>
    </row>
    <row r="60" spans="2:9" x14ac:dyDescent="0.35">
      <c r="D60" s="168"/>
    </row>
    <row r="61" spans="2:9" x14ac:dyDescent="0.35">
      <c r="D61" s="168"/>
    </row>
    <row r="62" spans="2:9" x14ac:dyDescent="0.35">
      <c r="D62" s="168"/>
    </row>
    <row r="63" spans="2:9" x14ac:dyDescent="0.35">
      <c r="D63" s="168"/>
    </row>
    <row r="64" spans="2:9" x14ac:dyDescent="0.35">
      <c r="D64" s="168"/>
    </row>
    <row r="65" spans="4:4" x14ac:dyDescent="0.35">
      <c r="D65" s="168"/>
    </row>
    <row r="66" spans="4:4" x14ac:dyDescent="0.35">
      <c r="D66" s="168"/>
    </row>
    <row r="67" spans="4:4" x14ac:dyDescent="0.35">
      <c r="D67" s="168"/>
    </row>
    <row r="68" spans="4:4" x14ac:dyDescent="0.35">
      <c r="D68" s="168"/>
    </row>
    <row r="69" spans="4:4" x14ac:dyDescent="0.35">
      <c r="D69" s="168"/>
    </row>
    <row r="70" spans="4:4" x14ac:dyDescent="0.35">
      <c r="D70" s="168"/>
    </row>
    <row r="71" spans="4:4" x14ac:dyDescent="0.35">
      <c r="D71" s="168"/>
    </row>
    <row r="72" spans="4:4" x14ac:dyDescent="0.35">
      <c r="D72" s="168"/>
    </row>
  </sheetData>
  <sortState xmlns:xlrd2="http://schemas.microsoft.com/office/spreadsheetml/2017/richdata2" ref="D48:D56">
    <sortCondition ref="D47"/>
  </sortState>
  <mergeCells count="15">
    <mergeCell ref="E3:F3"/>
    <mergeCell ref="K7:O7"/>
    <mergeCell ref="C7:J7"/>
    <mergeCell ref="C6:H6"/>
    <mergeCell ref="J5:J6"/>
    <mergeCell ref="C5:H5"/>
    <mergeCell ref="C4:I4"/>
    <mergeCell ref="C3:D3"/>
    <mergeCell ref="G3:I3"/>
    <mergeCell ref="C47:C55"/>
    <mergeCell ref="E9:E28"/>
    <mergeCell ref="E29:E40"/>
    <mergeCell ref="C41:C46"/>
    <mergeCell ref="C9:C28"/>
    <mergeCell ref="C29:C40"/>
  </mergeCells>
  <dataValidations count="3">
    <dataValidation type="list" allowBlank="1" showInputMessage="1" showErrorMessage="1" sqref="F9:F57" xr:uid="{B326DD02-C380-44B0-A384-8FD0B46DEE35}">
      <formula1>$O$9:$O$11</formula1>
    </dataValidation>
    <dataValidation type="list" allowBlank="1" showInputMessage="1" showErrorMessage="1" sqref="G9:G57" xr:uid="{A4CF69A5-4663-4261-8755-B7C06ACB4196}">
      <formula1>$O$13:$O$15</formula1>
    </dataValidation>
    <dataValidation type="list" allowBlank="1" showInputMessage="1" showErrorMessage="1" sqref="H9:H57" xr:uid="{94D1A238-84AF-4718-81FE-61FD16BEF101}">
      <formula1>"Monetized- Study, Monetized-Adder-Proxy, Qualitative"</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E2660-B67B-42AD-8A6B-3909C02F0123}">
  <sheetPr>
    <tabColor rgb="FF5B6A7F"/>
  </sheetPr>
  <dimension ref="B1:P58"/>
  <sheetViews>
    <sheetView showGridLines="0" zoomScale="60" zoomScaleNormal="60" workbookViewId="0">
      <pane xSplit="4" ySplit="8" topLeftCell="E9" activePane="bottomRight" state="frozen"/>
      <selection pane="topRight" activeCell="E1" sqref="E1"/>
      <selection pane="bottomLeft" activeCell="A9" sqref="A9"/>
      <selection pane="bottomRight" activeCell="C1" sqref="C1"/>
    </sheetView>
  </sheetViews>
  <sheetFormatPr defaultColWidth="8.7265625" defaultRowHeight="14.5" x14ac:dyDescent="0.35"/>
  <cols>
    <col min="1" max="1" width="2" style="38" customWidth="1"/>
    <col min="2" max="2" width="4.26953125" style="38" customWidth="1"/>
    <col min="3" max="3" width="27.54296875" style="38" customWidth="1"/>
    <col min="4" max="4" width="43.81640625" style="38" customWidth="1"/>
    <col min="5" max="5" width="33.453125" style="38" customWidth="1"/>
    <col min="6" max="7" width="34.81640625" style="38" customWidth="1"/>
    <col min="8" max="8" width="32.1796875" style="38" customWidth="1"/>
    <col min="9" max="9" width="69.1796875" style="38" customWidth="1"/>
    <col min="10" max="10" width="76.453125" style="38" customWidth="1"/>
    <col min="11" max="14" width="8.7265625" style="38"/>
    <col min="15" max="15" width="4.81640625" style="38" customWidth="1"/>
    <col min="16" max="16" width="7.1796875" style="38" customWidth="1"/>
    <col min="17" max="16384" width="8.7265625" style="38"/>
  </cols>
  <sheetData>
    <row r="1" spans="2:16" s="126" customFormat="1" ht="24" thickBot="1" x14ac:dyDescent="0.6">
      <c r="C1" s="127" t="s">
        <v>116</v>
      </c>
      <c r="I1" s="129" t="s">
        <v>227</v>
      </c>
    </row>
    <row r="2" spans="2:16" ht="27.75" customHeight="1" thickBot="1" x14ac:dyDescent="0.5">
      <c r="C2" s="43" t="s">
        <v>271</v>
      </c>
      <c r="D2" s="44"/>
      <c r="E2" s="44"/>
      <c r="F2" s="44"/>
      <c r="G2" s="44"/>
      <c r="H2" s="39"/>
      <c r="I2" s="39"/>
      <c r="J2" s="74"/>
    </row>
    <row r="3" spans="2:16" ht="27.75" customHeight="1" thickBot="1" x14ac:dyDescent="0.5">
      <c r="C3" s="373" t="s">
        <v>278</v>
      </c>
      <c r="D3" s="374"/>
      <c r="E3" s="370" t="s">
        <v>264</v>
      </c>
      <c r="F3" s="371"/>
      <c r="G3" s="401" t="s">
        <v>168</v>
      </c>
      <c r="H3" s="402"/>
      <c r="I3" s="403"/>
      <c r="J3" s="74"/>
    </row>
    <row r="4" spans="2:16" ht="36.75" customHeight="1" x14ac:dyDescent="0.35">
      <c r="C4" s="363" t="s">
        <v>252</v>
      </c>
      <c r="D4" s="363"/>
      <c r="E4" s="363"/>
      <c r="F4" s="363"/>
      <c r="G4" s="363"/>
      <c r="H4" s="363"/>
      <c r="I4" s="363"/>
      <c r="J4" s="187"/>
    </row>
    <row r="5" spans="2:16" ht="24" customHeight="1" x14ac:dyDescent="0.35">
      <c r="C5" s="363" t="s">
        <v>169</v>
      </c>
      <c r="D5" s="363"/>
      <c r="E5" s="363"/>
      <c r="F5" s="363"/>
      <c r="G5" s="363"/>
      <c r="H5" s="363"/>
      <c r="I5" s="76"/>
      <c r="J5" s="42"/>
    </row>
    <row r="6" spans="2:16" ht="27" customHeight="1" x14ac:dyDescent="0.35">
      <c r="C6" s="363" t="s">
        <v>244</v>
      </c>
      <c r="D6" s="363"/>
      <c r="E6" s="363"/>
      <c r="F6" s="363"/>
      <c r="G6" s="363"/>
      <c r="H6" s="363"/>
      <c r="I6" s="363"/>
      <c r="J6" s="363"/>
    </row>
    <row r="7" spans="2:16" ht="28.5" customHeight="1" thickBot="1" x14ac:dyDescent="0.4">
      <c r="C7" s="378" t="s">
        <v>198</v>
      </c>
      <c r="D7" s="378"/>
      <c r="E7" s="378"/>
      <c r="F7" s="378"/>
      <c r="G7" s="378"/>
      <c r="H7" s="378"/>
      <c r="I7" s="378"/>
      <c r="J7" s="378"/>
      <c r="K7" s="386"/>
      <c r="L7" s="386"/>
      <c r="M7" s="386"/>
      <c r="N7" s="386"/>
      <c r="O7" s="387"/>
      <c r="P7" s="40"/>
    </row>
    <row r="8" spans="2:16" s="39" customFormat="1" ht="85.5" customHeight="1" thickBot="1" x14ac:dyDescent="0.5">
      <c r="C8" s="183" t="s">
        <v>177</v>
      </c>
      <c r="D8" s="257" t="s">
        <v>190</v>
      </c>
      <c r="E8" s="183" t="s">
        <v>191</v>
      </c>
      <c r="F8" s="185" t="s">
        <v>254</v>
      </c>
      <c r="G8" s="258" t="s">
        <v>253</v>
      </c>
      <c r="H8" s="258" t="s">
        <v>255</v>
      </c>
      <c r="I8" s="258" t="s">
        <v>54</v>
      </c>
    </row>
    <row r="9" spans="2:16" ht="19.149999999999999" customHeight="1" x14ac:dyDescent="0.35">
      <c r="B9" s="20"/>
      <c r="C9" s="368" t="s">
        <v>242</v>
      </c>
      <c r="D9" s="190" t="s">
        <v>122</v>
      </c>
      <c r="E9" s="375" t="str">
        <f>IF(Policy_Inventory!D10&gt;0, "Yes","No")</f>
        <v>Yes</v>
      </c>
      <c r="F9" s="263" t="s">
        <v>164</v>
      </c>
      <c r="G9" s="242" t="s">
        <v>235</v>
      </c>
      <c r="H9" s="232" t="s">
        <v>266</v>
      </c>
      <c r="I9" s="247"/>
    </row>
    <row r="10" spans="2:16" ht="19.149999999999999" customHeight="1" x14ac:dyDescent="0.35">
      <c r="B10" s="20"/>
      <c r="C10" s="369"/>
      <c r="D10" s="193" t="s">
        <v>123</v>
      </c>
      <c r="E10" s="376"/>
      <c r="F10" s="233" t="s">
        <v>164</v>
      </c>
      <c r="G10" s="243" t="s">
        <v>235</v>
      </c>
      <c r="H10" s="234" t="s">
        <v>266</v>
      </c>
      <c r="I10" s="233"/>
      <c r="L10" s="38" t="s">
        <v>164</v>
      </c>
      <c r="O10" s="38" t="s">
        <v>164</v>
      </c>
    </row>
    <row r="11" spans="2:16" ht="19.149999999999999" customHeight="1" x14ac:dyDescent="0.35">
      <c r="B11" s="20"/>
      <c r="C11" s="369"/>
      <c r="D11" s="193" t="s">
        <v>127</v>
      </c>
      <c r="E11" s="376"/>
      <c r="F11" s="233" t="s">
        <v>165</v>
      </c>
      <c r="G11" s="243" t="s">
        <v>235</v>
      </c>
      <c r="H11" s="234" t="s">
        <v>266</v>
      </c>
      <c r="I11" s="233"/>
      <c r="L11" s="38" t="s">
        <v>165</v>
      </c>
      <c r="O11" s="38" t="s">
        <v>165</v>
      </c>
    </row>
    <row r="12" spans="2:16" ht="19.149999999999999" customHeight="1" x14ac:dyDescent="0.35">
      <c r="B12" s="20"/>
      <c r="C12" s="369"/>
      <c r="D12" s="193" t="s">
        <v>124</v>
      </c>
      <c r="E12" s="376"/>
      <c r="F12" s="233" t="s">
        <v>164</v>
      </c>
      <c r="G12" s="243" t="s">
        <v>235</v>
      </c>
      <c r="H12" s="234" t="s">
        <v>266</v>
      </c>
      <c r="I12" s="233"/>
      <c r="L12" s="38" t="s">
        <v>166</v>
      </c>
      <c r="O12" s="38" t="s">
        <v>166</v>
      </c>
    </row>
    <row r="13" spans="2:16" ht="19.149999999999999" customHeight="1" x14ac:dyDescent="0.35">
      <c r="B13" s="20"/>
      <c r="C13" s="369"/>
      <c r="D13" s="193" t="s">
        <v>125</v>
      </c>
      <c r="E13" s="376"/>
      <c r="F13" s="233" t="s">
        <v>164</v>
      </c>
      <c r="G13" s="243" t="s">
        <v>235</v>
      </c>
      <c r="H13" s="234" t="s">
        <v>266</v>
      </c>
      <c r="I13" s="233"/>
    </row>
    <row r="14" spans="2:16" ht="19.149999999999999" customHeight="1" x14ac:dyDescent="0.35">
      <c r="B14" s="20"/>
      <c r="C14" s="369"/>
      <c r="D14" s="193" t="s">
        <v>126</v>
      </c>
      <c r="E14" s="376"/>
      <c r="F14" s="233" t="s">
        <v>164</v>
      </c>
      <c r="G14" s="243" t="s">
        <v>235</v>
      </c>
      <c r="H14" s="234" t="s">
        <v>266</v>
      </c>
      <c r="I14" s="233"/>
      <c r="O14" s="38" t="s">
        <v>235</v>
      </c>
    </row>
    <row r="15" spans="2:16" ht="19.149999999999999" customHeight="1" x14ac:dyDescent="0.35">
      <c r="B15" s="20"/>
      <c r="C15" s="369"/>
      <c r="D15" s="193" t="s">
        <v>163</v>
      </c>
      <c r="E15" s="376"/>
      <c r="F15" s="233" t="s">
        <v>165</v>
      </c>
      <c r="G15" s="243" t="s">
        <v>238</v>
      </c>
      <c r="H15" s="234" t="s">
        <v>266</v>
      </c>
      <c r="I15" s="233"/>
      <c r="O15" s="38" t="s">
        <v>238</v>
      </c>
    </row>
    <row r="16" spans="2:16" ht="19.149999999999999" customHeight="1" x14ac:dyDescent="0.35">
      <c r="B16" s="20"/>
      <c r="C16" s="369"/>
      <c r="D16" s="204" t="s">
        <v>128</v>
      </c>
      <c r="E16" s="376"/>
      <c r="F16" s="233" t="s">
        <v>164</v>
      </c>
      <c r="G16" s="243" t="s">
        <v>235</v>
      </c>
      <c r="H16" s="234" t="s">
        <v>266</v>
      </c>
      <c r="I16" s="233"/>
      <c r="O16" s="38" t="s">
        <v>167</v>
      </c>
    </row>
    <row r="17" spans="2:9" ht="19.149999999999999" customHeight="1" x14ac:dyDescent="0.35">
      <c r="B17" s="20"/>
      <c r="C17" s="369"/>
      <c r="D17" s="193" t="s">
        <v>129</v>
      </c>
      <c r="E17" s="376"/>
      <c r="F17" s="233" t="s">
        <v>164</v>
      </c>
      <c r="G17" s="243" t="s">
        <v>235</v>
      </c>
      <c r="H17" s="234" t="s">
        <v>266</v>
      </c>
      <c r="I17" s="233"/>
    </row>
    <row r="18" spans="2:9" ht="19.149999999999999" customHeight="1" x14ac:dyDescent="0.35">
      <c r="B18" s="20"/>
      <c r="C18" s="369"/>
      <c r="D18" s="193" t="s">
        <v>130</v>
      </c>
      <c r="E18" s="376"/>
      <c r="F18" s="233" t="s">
        <v>164</v>
      </c>
      <c r="G18" s="243" t="s">
        <v>235</v>
      </c>
      <c r="H18" s="234" t="s">
        <v>266</v>
      </c>
      <c r="I18" s="233"/>
    </row>
    <row r="19" spans="2:9" ht="19.149999999999999" customHeight="1" x14ac:dyDescent="0.35">
      <c r="B19" s="20"/>
      <c r="C19" s="369"/>
      <c r="D19" s="193" t="s">
        <v>133</v>
      </c>
      <c r="E19" s="376"/>
      <c r="F19" s="233" t="s">
        <v>166</v>
      </c>
      <c r="G19" s="243" t="s">
        <v>235</v>
      </c>
      <c r="H19" s="234" t="s">
        <v>266</v>
      </c>
      <c r="I19" s="233"/>
    </row>
    <row r="20" spans="2:9" ht="19.149999999999999" customHeight="1" x14ac:dyDescent="0.35">
      <c r="B20" s="20"/>
      <c r="C20" s="369"/>
      <c r="D20" s="204" t="s">
        <v>132</v>
      </c>
      <c r="E20" s="376"/>
      <c r="F20" s="233" t="s">
        <v>166</v>
      </c>
      <c r="G20" s="233" t="s">
        <v>235</v>
      </c>
      <c r="H20" s="234" t="s">
        <v>266</v>
      </c>
      <c r="I20" s="238"/>
    </row>
    <row r="21" spans="2:9" ht="19.149999999999999" customHeight="1" x14ac:dyDescent="0.35">
      <c r="B21" s="20"/>
      <c r="C21" s="369"/>
      <c r="D21" s="193" t="s">
        <v>131</v>
      </c>
      <c r="E21" s="376"/>
      <c r="F21" s="233" t="s">
        <v>164</v>
      </c>
      <c r="G21" s="233" t="s">
        <v>235</v>
      </c>
      <c r="H21" s="234" t="s">
        <v>266</v>
      </c>
      <c r="I21" s="233"/>
    </row>
    <row r="22" spans="2:9" ht="21.75" customHeight="1" x14ac:dyDescent="0.35">
      <c r="B22" s="20"/>
      <c r="C22" s="369"/>
      <c r="D22" s="193" t="s">
        <v>149</v>
      </c>
      <c r="E22" s="376"/>
      <c r="F22" s="233" t="s">
        <v>165</v>
      </c>
      <c r="G22" s="233" t="s">
        <v>235</v>
      </c>
      <c r="H22" s="234" t="s">
        <v>268</v>
      </c>
      <c r="I22" s="251"/>
    </row>
    <row r="23" spans="2:9" ht="17.25" customHeight="1" x14ac:dyDescent="0.35">
      <c r="B23" s="20"/>
      <c r="C23" s="369"/>
      <c r="D23" s="196" t="s">
        <v>150</v>
      </c>
      <c r="E23" s="376"/>
      <c r="F23" s="250" t="s">
        <v>165</v>
      </c>
      <c r="G23" s="235" t="s">
        <v>235</v>
      </c>
      <c r="H23" s="234" t="s">
        <v>268</v>
      </c>
      <c r="I23" s="238"/>
    </row>
    <row r="24" spans="2:9" ht="17.25" customHeight="1" x14ac:dyDescent="0.35">
      <c r="B24" s="20"/>
      <c r="C24" s="369"/>
      <c r="D24" s="196" t="s">
        <v>208</v>
      </c>
      <c r="E24" s="376"/>
      <c r="F24" s="237" t="s">
        <v>165</v>
      </c>
      <c r="G24" s="245" t="s">
        <v>235</v>
      </c>
      <c r="H24" s="233" t="s">
        <v>268</v>
      </c>
      <c r="I24" s="235"/>
    </row>
    <row r="25" spans="2:9" ht="15.75" customHeight="1" x14ac:dyDescent="0.35">
      <c r="B25" s="20"/>
      <c r="C25" s="369"/>
      <c r="D25" s="193" t="s">
        <v>207</v>
      </c>
      <c r="E25" s="376"/>
      <c r="F25" s="235" t="s">
        <v>164</v>
      </c>
      <c r="G25" s="235" t="s">
        <v>235</v>
      </c>
      <c r="H25" s="233" t="s">
        <v>266</v>
      </c>
      <c r="I25" s="243"/>
    </row>
    <row r="26" spans="2:9" ht="15.75" customHeight="1" x14ac:dyDescent="0.35">
      <c r="B26" s="20"/>
      <c r="C26" s="369"/>
      <c r="D26" s="193" t="s">
        <v>157</v>
      </c>
      <c r="E26" s="376"/>
      <c r="F26" s="251" t="s">
        <v>164</v>
      </c>
      <c r="G26" s="251" t="s">
        <v>238</v>
      </c>
      <c r="H26" s="235" t="s">
        <v>266</v>
      </c>
      <c r="I26" s="233"/>
    </row>
    <row r="27" spans="2:9" ht="15.75" customHeight="1" x14ac:dyDescent="0.35">
      <c r="B27" s="20"/>
      <c r="C27" s="369"/>
      <c r="D27" s="196" t="s">
        <v>12</v>
      </c>
      <c r="E27" s="376"/>
      <c r="F27" s="235" t="s">
        <v>165</v>
      </c>
      <c r="G27" s="235" t="s">
        <v>238</v>
      </c>
      <c r="H27" s="235" t="s">
        <v>266</v>
      </c>
      <c r="I27" s="233"/>
    </row>
    <row r="28" spans="2:9" ht="15.75" customHeight="1" x14ac:dyDescent="0.35">
      <c r="B28" s="20"/>
      <c r="C28" s="369"/>
      <c r="D28" s="193" t="s">
        <v>158</v>
      </c>
      <c r="E28" s="376"/>
      <c r="F28" s="233" t="s">
        <v>164</v>
      </c>
      <c r="G28" s="243" t="s">
        <v>238</v>
      </c>
      <c r="H28" s="235" t="s">
        <v>266</v>
      </c>
      <c r="I28" s="238"/>
    </row>
    <row r="29" spans="2:9" ht="18" customHeight="1" thickBot="1" x14ac:dyDescent="0.4">
      <c r="B29" s="20"/>
      <c r="C29" s="372"/>
      <c r="D29" s="201" t="s">
        <v>159</v>
      </c>
      <c r="E29" s="377"/>
      <c r="F29" s="264"/>
      <c r="G29" s="265"/>
      <c r="H29" s="241"/>
      <c r="I29" s="264"/>
    </row>
    <row r="30" spans="2:9" ht="19.149999999999999" customHeight="1" x14ac:dyDescent="0.35">
      <c r="B30" s="20"/>
      <c r="C30" s="368" t="s">
        <v>243</v>
      </c>
      <c r="D30" s="312" t="s">
        <v>144</v>
      </c>
      <c r="E30" s="375" t="str">
        <f>IF(Policy_Inventory!E10&gt;0, "Yes","No")</f>
        <v>No</v>
      </c>
      <c r="F30" s="251" t="s">
        <v>165</v>
      </c>
      <c r="G30" s="232" t="s">
        <v>235</v>
      </c>
      <c r="H30" s="232" t="s">
        <v>266</v>
      </c>
      <c r="I30" s="243"/>
    </row>
    <row r="31" spans="2:9" ht="19.149999999999999" customHeight="1" x14ac:dyDescent="0.35">
      <c r="B31" s="20"/>
      <c r="C31" s="369"/>
      <c r="D31" s="313" t="s">
        <v>145</v>
      </c>
      <c r="E31" s="376"/>
      <c r="F31" s="235" t="s">
        <v>165</v>
      </c>
      <c r="G31" s="243" t="s">
        <v>235</v>
      </c>
      <c r="H31" s="235" t="s">
        <v>266</v>
      </c>
      <c r="I31" s="233"/>
    </row>
    <row r="32" spans="2:9" ht="19.149999999999999" customHeight="1" x14ac:dyDescent="0.35">
      <c r="B32" s="20"/>
      <c r="C32" s="369"/>
      <c r="D32" s="313" t="s">
        <v>146</v>
      </c>
      <c r="E32" s="376"/>
      <c r="F32" s="235" t="s">
        <v>165</v>
      </c>
      <c r="G32" s="243" t="s">
        <v>235</v>
      </c>
      <c r="H32" s="235" t="s">
        <v>266</v>
      </c>
      <c r="I32" s="233"/>
    </row>
    <row r="33" spans="2:10" ht="19.149999999999999" customHeight="1" x14ac:dyDescent="0.35">
      <c r="B33" s="20"/>
      <c r="C33" s="369"/>
      <c r="D33" s="314" t="s">
        <v>147</v>
      </c>
      <c r="E33" s="376"/>
      <c r="F33" s="235" t="s">
        <v>165</v>
      </c>
      <c r="G33" s="243" t="s">
        <v>235</v>
      </c>
      <c r="H33" s="235" t="s">
        <v>266</v>
      </c>
      <c r="I33" s="233"/>
    </row>
    <row r="34" spans="2:10" ht="19.149999999999999" customHeight="1" x14ac:dyDescent="0.35">
      <c r="B34" s="20"/>
      <c r="C34" s="369"/>
      <c r="D34" s="313" t="s">
        <v>138</v>
      </c>
      <c r="E34" s="376"/>
      <c r="F34" s="235" t="s">
        <v>165</v>
      </c>
      <c r="G34" s="243" t="s">
        <v>235</v>
      </c>
      <c r="H34" s="235" t="s">
        <v>266</v>
      </c>
      <c r="I34" s="233"/>
    </row>
    <row r="35" spans="2:10" ht="19.149999999999999" customHeight="1" x14ac:dyDescent="0.35">
      <c r="B35" s="20"/>
      <c r="C35" s="369"/>
      <c r="D35" s="313" t="s">
        <v>134</v>
      </c>
      <c r="E35" s="376"/>
      <c r="F35" s="233" t="s">
        <v>165</v>
      </c>
      <c r="G35" s="243" t="s">
        <v>238</v>
      </c>
      <c r="H35" s="235" t="s">
        <v>266</v>
      </c>
      <c r="I35" s="233"/>
    </row>
    <row r="36" spans="2:10" ht="19.149999999999999" customHeight="1" x14ac:dyDescent="0.35">
      <c r="B36" s="20"/>
      <c r="C36" s="369"/>
      <c r="D36" s="313" t="s">
        <v>135</v>
      </c>
      <c r="E36" s="376"/>
      <c r="F36" s="233" t="s">
        <v>165</v>
      </c>
      <c r="G36" s="243" t="s">
        <v>238</v>
      </c>
      <c r="H36" s="234" t="s">
        <v>266</v>
      </c>
      <c r="I36" s="243"/>
    </row>
    <row r="37" spans="2:10" ht="19.149999999999999" customHeight="1" x14ac:dyDescent="0.35">
      <c r="B37" s="20"/>
      <c r="C37" s="369"/>
      <c r="D37" s="313" t="s">
        <v>140</v>
      </c>
      <c r="E37" s="376"/>
      <c r="F37" s="233" t="s">
        <v>165</v>
      </c>
      <c r="G37" s="243" t="s">
        <v>235</v>
      </c>
      <c r="H37" s="235" t="s">
        <v>268</v>
      </c>
      <c r="I37" s="233"/>
    </row>
    <row r="38" spans="2:10" ht="18.75" customHeight="1" x14ac:dyDescent="0.35">
      <c r="B38" s="20"/>
      <c r="C38" s="369"/>
      <c r="D38" s="315" t="s">
        <v>141</v>
      </c>
      <c r="E38" s="376"/>
      <c r="F38" s="238" t="s">
        <v>165</v>
      </c>
      <c r="G38" s="235" t="s">
        <v>235</v>
      </c>
      <c r="H38" s="235" t="s">
        <v>268</v>
      </c>
      <c r="I38" s="235"/>
    </row>
    <row r="39" spans="2:10" ht="19.149999999999999" customHeight="1" x14ac:dyDescent="0.35">
      <c r="B39" s="20"/>
      <c r="C39" s="369"/>
      <c r="D39" s="316" t="s">
        <v>139</v>
      </c>
      <c r="E39" s="376"/>
      <c r="F39" s="235" t="s">
        <v>165</v>
      </c>
      <c r="G39" s="234" t="s">
        <v>235</v>
      </c>
      <c r="H39" s="237" t="s">
        <v>268</v>
      </c>
      <c r="I39" s="243"/>
    </row>
    <row r="40" spans="2:10" ht="19.149999999999999" customHeight="1" x14ac:dyDescent="0.35">
      <c r="B40" s="20"/>
      <c r="C40" s="369"/>
      <c r="D40" s="313" t="s">
        <v>136</v>
      </c>
      <c r="E40" s="376"/>
      <c r="F40" s="233" t="s">
        <v>165</v>
      </c>
      <c r="G40" s="243" t="s">
        <v>238</v>
      </c>
      <c r="H40" s="235" t="s">
        <v>266</v>
      </c>
      <c r="I40" s="233"/>
    </row>
    <row r="41" spans="2:10" ht="21.75" customHeight="1" thickBot="1" x14ac:dyDescent="0.4">
      <c r="B41" s="20"/>
      <c r="C41" s="372"/>
      <c r="D41" s="314" t="s">
        <v>159</v>
      </c>
      <c r="E41" s="377"/>
      <c r="F41" s="238"/>
      <c r="G41" s="238"/>
      <c r="H41" s="235"/>
      <c r="I41" s="251"/>
    </row>
    <row r="42" spans="2:10" ht="19" customHeight="1" thickBot="1" x14ac:dyDescent="0.4">
      <c r="B42" s="120"/>
      <c r="C42" s="390" t="s">
        <v>220</v>
      </c>
      <c r="D42" s="190" t="s">
        <v>151</v>
      </c>
      <c r="E42" s="266" t="str">
        <f>IF(Policy_Inventory!F10&gt;0,"Yes","No")</f>
        <v>Yes</v>
      </c>
      <c r="F42" s="246" t="s">
        <v>165</v>
      </c>
      <c r="G42" s="267" t="s">
        <v>167</v>
      </c>
      <c r="H42" s="246" t="s">
        <v>267</v>
      </c>
      <c r="I42" s="268"/>
    </row>
    <row r="43" spans="2:10" ht="16" thickBot="1" x14ac:dyDescent="0.4">
      <c r="B43" s="120"/>
      <c r="C43" s="391"/>
      <c r="D43" s="193" t="s">
        <v>217</v>
      </c>
      <c r="E43" s="269" t="str">
        <f>IF(Policy_Inventory!J10&gt;0,"Yes","No")</f>
        <v>Yes</v>
      </c>
      <c r="F43" s="246" t="s">
        <v>164</v>
      </c>
      <c r="G43" s="246" t="s">
        <v>167</v>
      </c>
      <c r="H43" s="246" t="s">
        <v>267</v>
      </c>
      <c r="I43" s="246"/>
    </row>
    <row r="44" spans="2:10" ht="16" thickBot="1" x14ac:dyDescent="0.4">
      <c r="B44" s="120"/>
      <c r="C44" s="391"/>
      <c r="D44" s="204" t="s">
        <v>218</v>
      </c>
      <c r="E44" s="269" t="str">
        <f>IF(Policy_Inventory!K10&gt;0,"Yes","No")</f>
        <v>No</v>
      </c>
      <c r="F44" s="246" t="s">
        <v>165</v>
      </c>
      <c r="G44" s="246" t="s">
        <v>167</v>
      </c>
      <c r="H44" s="234" t="s">
        <v>267</v>
      </c>
      <c r="I44" s="246"/>
    </row>
    <row r="45" spans="2:10" ht="16" thickBot="1" x14ac:dyDescent="0.4">
      <c r="B45" s="120"/>
      <c r="C45" s="391"/>
      <c r="D45" s="193" t="s">
        <v>216</v>
      </c>
      <c r="E45" s="269" t="str">
        <f>IF(Policy_Inventory!G10&gt;0,"Yes","No")</f>
        <v>Yes</v>
      </c>
      <c r="F45" s="246" t="s">
        <v>164</v>
      </c>
      <c r="G45" s="246" t="s">
        <v>167</v>
      </c>
      <c r="H45" s="246" t="s">
        <v>267</v>
      </c>
      <c r="I45" s="256"/>
    </row>
    <row r="46" spans="2:10" ht="16.149999999999999" customHeight="1" thickBot="1" x14ac:dyDescent="0.4">
      <c r="B46" s="120"/>
      <c r="C46" s="391"/>
      <c r="D46" s="193" t="s">
        <v>156</v>
      </c>
      <c r="E46" s="269" t="str">
        <f>IF(Policy_Inventory!H10&gt;0,"Yes","No")</f>
        <v>Yes</v>
      </c>
      <c r="F46" s="256" t="s">
        <v>164</v>
      </c>
      <c r="G46" s="256" t="s">
        <v>167</v>
      </c>
      <c r="H46" s="245" t="s">
        <v>267</v>
      </c>
      <c r="I46" s="265"/>
    </row>
    <row r="47" spans="2:10" ht="16" thickBot="1" x14ac:dyDescent="0.4">
      <c r="B47" s="120"/>
      <c r="C47" s="392"/>
      <c r="D47" s="201" t="s">
        <v>219</v>
      </c>
      <c r="E47" s="270" t="str">
        <f>IF(Policy_Inventory!I10&gt;0,"Yes","No")</f>
        <v>Yes</v>
      </c>
      <c r="F47" s="256" t="s">
        <v>164</v>
      </c>
      <c r="G47" s="256" t="s">
        <v>167</v>
      </c>
      <c r="H47" s="246" t="s">
        <v>267</v>
      </c>
      <c r="I47" s="255"/>
      <c r="J47" s="168"/>
    </row>
    <row r="48" spans="2:10" ht="15.5" x14ac:dyDescent="0.35">
      <c r="B48" s="120"/>
      <c r="C48" s="388" t="s">
        <v>153</v>
      </c>
      <c r="D48" s="190" t="s">
        <v>161</v>
      </c>
      <c r="E48" s="339" t="str">
        <f>IF(Policy_Inventory!$L$10&gt;0,"Yes","No")</f>
        <v>Yes</v>
      </c>
      <c r="F48" s="249" t="s">
        <v>164</v>
      </c>
      <c r="G48" s="232" t="s">
        <v>238</v>
      </c>
      <c r="H48" s="234" t="s">
        <v>266</v>
      </c>
      <c r="I48" s="247"/>
    </row>
    <row r="49" spans="2:9" ht="15.5" x14ac:dyDescent="0.35">
      <c r="B49" s="20"/>
      <c r="C49" s="389"/>
      <c r="D49" s="193" t="s">
        <v>172</v>
      </c>
      <c r="E49" s="340" t="str">
        <f>IF(Policy_Inventory!$L$10&gt;0,"Yes","No")</f>
        <v>Yes</v>
      </c>
      <c r="F49" s="239" t="s">
        <v>164</v>
      </c>
      <c r="G49" s="235" t="s">
        <v>238</v>
      </c>
      <c r="H49" s="235" t="s">
        <v>266</v>
      </c>
      <c r="I49" s="233"/>
    </row>
    <row r="50" spans="2:9" ht="15.5" x14ac:dyDescent="0.35">
      <c r="B50" s="20"/>
      <c r="C50" s="389"/>
      <c r="D50" s="206" t="s">
        <v>148</v>
      </c>
      <c r="E50" s="340" t="str">
        <f>IF(Policy_Inventory!$L$10&gt;0,"Yes","No")</f>
        <v>Yes</v>
      </c>
      <c r="F50" s="239" t="s">
        <v>164</v>
      </c>
      <c r="G50" s="235" t="s">
        <v>238</v>
      </c>
      <c r="H50" s="235" t="s">
        <v>266</v>
      </c>
      <c r="I50" s="233"/>
    </row>
    <row r="51" spans="2:9" ht="15.5" x14ac:dyDescent="0.35">
      <c r="B51" s="20"/>
      <c r="C51" s="389"/>
      <c r="D51" s="193" t="s">
        <v>149</v>
      </c>
      <c r="E51" s="340" t="str">
        <f>IF(Policy_Inventory!$L$10&gt;0,"Yes","No")</f>
        <v>Yes</v>
      </c>
      <c r="F51" s="239" t="s">
        <v>165</v>
      </c>
      <c r="G51" s="235" t="s">
        <v>167</v>
      </c>
      <c r="H51" s="235" t="s">
        <v>268</v>
      </c>
      <c r="I51" s="233"/>
    </row>
    <row r="52" spans="2:9" ht="15.5" x14ac:dyDescent="0.35">
      <c r="B52" s="20"/>
      <c r="C52" s="389"/>
      <c r="D52" s="193" t="s">
        <v>150</v>
      </c>
      <c r="E52" s="340" t="str">
        <f>IF(Policy_Inventory!$L$10&gt;0,"Yes","No")</f>
        <v>Yes</v>
      </c>
      <c r="F52" s="239" t="s">
        <v>165</v>
      </c>
      <c r="G52" s="235" t="s">
        <v>167</v>
      </c>
      <c r="H52" s="235" t="s">
        <v>268</v>
      </c>
      <c r="I52" s="233"/>
    </row>
    <row r="53" spans="2:9" ht="15.5" x14ac:dyDescent="0.35">
      <c r="B53" s="20"/>
      <c r="C53" s="389"/>
      <c r="D53" s="193" t="s">
        <v>208</v>
      </c>
      <c r="E53" s="340" t="str">
        <f>IF(Policy_Inventory!$L$10&gt;0,"Yes","No")</f>
        <v>Yes</v>
      </c>
      <c r="F53" s="239" t="s">
        <v>165</v>
      </c>
      <c r="G53" s="235" t="s">
        <v>167</v>
      </c>
      <c r="H53" s="235" t="s">
        <v>268</v>
      </c>
      <c r="I53" s="233"/>
    </row>
    <row r="54" spans="2:9" ht="15.5" x14ac:dyDescent="0.35">
      <c r="B54" s="20"/>
      <c r="C54" s="389"/>
      <c r="D54" s="193" t="s">
        <v>160</v>
      </c>
      <c r="E54" s="340" t="str">
        <f>IF(Policy_Inventory!M10&gt;0,"Yes","No")</f>
        <v>Yes</v>
      </c>
      <c r="F54" s="250" t="s">
        <v>165</v>
      </c>
      <c r="G54" s="235" t="s">
        <v>167</v>
      </c>
      <c r="H54" s="237" t="s">
        <v>268</v>
      </c>
      <c r="I54" s="235"/>
    </row>
    <row r="55" spans="2:9" ht="15.5" x14ac:dyDescent="0.35">
      <c r="B55" s="20"/>
      <c r="C55" s="389"/>
      <c r="D55" s="193" t="s">
        <v>171</v>
      </c>
      <c r="E55" s="340" t="str">
        <f>IF(Policy_Inventory!$L$10&gt;0,"Yes","No")</f>
        <v>Yes</v>
      </c>
      <c r="F55" s="239" t="s">
        <v>164</v>
      </c>
      <c r="G55" s="234" t="s">
        <v>167</v>
      </c>
      <c r="H55" s="235" t="s">
        <v>268</v>
      </c>
      <c r="I55" s="243"/>
    </row>
    <row r="56" spans="2:9" ht="16" thickBot="1" x14ac:dyDescent="0.4">
      <c r="B56" s="20"/>
      <c r="C56" s="389"/>
      <c r="D56" s="193" t="s">
        <v>239</v>
      </c>
      <c r="E56" s="340" t="str">
        <f>IF(Policy_Inventory!$L$10&gt;0,"Yes","No")</f>
        <v>Yes</v>
      </c>
      <c r="F56" s="239" t="s">
        <v>164</v>
      </c>
      <c r="G56" s="241" t="s">
        <v>167</v>
      </c>
      <c r="H56" s="235" t="s">
        <v>266</v>
      </c>
      <c r="I56" s="233"/>
    </row>
    <row r="57" spans="2:9" ht="19" thickBot="1" x14ac:dyDescent="0.4">
      <c r="B57" s="20"/>
      <c r="C57" s="271" t="s">
        <v>9</v>
      </c>
      <c r="D57" s="272"/>
      <c r="E57" s="253" t="str">
        <f>IF(Policy_Inventory!N10&gt;0,"Yes","No")</f>
        <v>No</v>
      </c>
      <c r="F57" s="246"/>
      <c r="G57" s="265"/>
      <c r="H57" s="267"/>
      <c r="I57" s="273"/>
    </row>
    <row r="58" spans="2:9" ht="19" thickBot="1" x14ac:dyDescent="0.4">
      <c r="B58" s="20"/>
      <c r="C58" s="271" t="s">
        <v>9</v>
      </c>
      <c r="D58" s="274"/>
      <c r="E58" s="253" t="str">
        <f>IF(Policy_Inventory!O10&gt;0,"Yes","No")</f>
        <v>No</v>
      </c>
      <c r="F58" s="246"/>
      <c r="G58" s="273"/>
      <c r="H58" s="246"/>
      <c r="I58" s="273"/>
    </row>
  </sheetData>
  <sortState xmlns:xlrd2="http://schemas.microsoft.com/office/spreadsheetml/2017/richdata2" ref="D50:D57">
    <sortCondition ref="D49"/>
  </sortState>
  <mergeCells count="14">
    <mergeCell ref="E3:F3"/>
    <mergeCell ref="C6:J6"/>
    <mergeCell ref="C5:H5"/>
    <mergeCell ref="K7:O7"/>
    <mergeCell ref="C7:J7"/>
    <mergeCell ref="C4:I4"/>
    <mergeCell ref="C3:D3"/>
    <mergeCell ref="G3:I3"/>
    <mergeCell ref="C48:C56"/>
    <mergeCell ref="E30:E41"/>
    <mergeCell ref="E9:E29"/>
    <mergeCell ref="C42:C47"/>
    <mergeCell ref="C9:C29"/>
    <mergeCell ref="C30:C41"/>
  </mergeCells>
  <dataValidations count="3">
    <dataValidation type="list" allowBlank="1" showInputMessage="1" showErrorMessage="1" sqref="H9:H58" xr:uid="{4FD8C73C-2C2B-48A3-8A46-12159B5471B0}">
      <formula1>"Monetized- Study, Monetized-Adder-Proxy, Qualitative"</formula1>
    </dataValidation>
    <dataValidation type="list" allowBlank="1" showInputMessage="1" showErrorMessage="1" sqref="G9:G58" xr:uid="{3A67EC64-1218-4BD9-9DC2-92B902C54EDF}">
      <formula1>"Benefit, Cost, Under Review"</formula1>
    </dataValidation>
    <dataValidation type="list" allowBlank="1" showInputMessage="1" showErrorMessage="1" sqref="F9:F58" xr:uid="{B4CDA411-60BA-4835-988B-D94266E61914}">
      <formula1>"Yes, No, Partial"</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10EB6-AEAF-44A2-ACAC-BE17250DF268}">
  <sheetPr>
    <tabColor rgb="FF5B6A7F"/>
  </sheetPr>
  <dimension ref="B1:P57"/>
  <sheetViews>
    <sheetView showGridLines="0" zoomScale="60" zoomScaleNormal="60" workbookViewId="0">
      <pane xSplit="4" ySplit="8" topLeftCell="E9" activePane="bottomRight" state="frozen"/>
      <selection pane="topRight" activeCell="E1" sqref="E1"/>
      <selection pane="bottomLeft" activeCell="A9" sqref="A9"/>
      <selection pane="bottomRight" activeCell="C1" sqref="C1"/>
    </sheetView>
  </sheetViews>
  <sheetFormatPr defaultColWidth="8.7265625" defaultRowHeight="14.5" x14ac:dyDescent="0.35"/>
  <cols>
    <col min="1" max="1" width="2" style="38" customWidth="1"/>
    <col min="2" max="2" width="4.26953125" style="38" customWidth="1"/>
    <col min="3" max="3" width="26.7265625" style="38" customWidth="1"/>
    <col min="4" max="4" width="44.1796875" style="38" customWidth="1"/>
    <col min="5" max="5" width="33.54296875" style="38" customWidth="1"/>
    <col min="6" max="6" width="34.54296875" style="38" customWidth="1"/>
    <col min="7" max="7" width="34.1796875" style="38" customWidth="1"/>
    <col min="8" max="8" width="32.1796875" style="38" customWidth="1"/>
    <col min="9" max="9" width="63.453125" style="38" customWidth="1"/>
    <col min="10" max="10" width="67.453125" style="38" customWidth="1"/>
    <col min="11" max="14" width="8.7265625" style="38"/>
    <col min="15" max="15" width="12" style="38" customWidth="1"/>
    <col min="16" max="16" width="5.453125" style="38" bestFit="1" customWidth="1"/>
    <col min="17" max="16384" width="8.7265625" style="38"/>
  </cols>
  <sheetData>
    <row r="1" spans="2:16" s="126" customFormat="1" ht="24" thickBot="1" x14ac:dyDescent="0.6">
      <c r="C1" s="127" t="s">
        <v>116</v>
      </c>
      <c r="I1" s="129" t="s">
        <v>227</v>
      </c>
    </row>
    <row r="2" spans="2:16" ht="27.75" customHeight="1" thickBot="1" x14ac:dyDescent="0.5">
      <c r="C2" s="43" t="s">
        <v>272</v>
      </c>
      <c r="D2" s="44"/>
      <c r="E2" s="44"/>
      <c r="F2" s="44"/>
      <c r="G2" s="44"/>
      <c r="H2" s="39"/>
      <c r="I2" s="39"/>
      <c r="J2" s="74"/>
    </row>
    <row r="3" spans="2:16" ht="27.75" customHeight="1" thickBot="1" x14ac:dyDescent="0.5">
      <c r="C3" s="373" t="s">
        <v>278</v>
      </c>
      <c r="D3" s="374"/>
      <c r="E3" s="370" t="s">
        <v>296</v>
      </c>
      <c r="F3" s="371"/>
      <c r="G3" s="401" t="s">
        <v>168</v>
      </c>
      <c r="H3" s="402"/>
      <c r="I3" s="403"/>
      <c r="J3" s="74"/>
    </row>
    <row r="4" spans="2:16" ht="36.75" customHeight="1" x14ac:dyDescent="0.35">
      <c r="C4" s="363" t="s">
        <v>252</v>
      </c>
      <c r="D4" s="363"/>
      <c r="E4" s="363"/>
      <c r="F4" s="363"/>
      <c r="G4" s="363"/>
      <c r="H4" s="363"/>
      <c r="I4" s="363"/>
      <c r="J4" s="187"/>
    </row>
    <row r="5" spans="2:16" ht="24" customHeight="1" x14ac:dyDescent="0.35">
      <c r="C5" s="363" t="s">
        <v>169</v>
      </c>
      <c r="D5" s="363"/>
      <c r="E5" s="363"/>
      <c r="F5" s="363"/>
      <c r="G5" s="363"/>
      <c r="H5" s="363"/>
      <c r="I5" s="76"/>
      <c r="J5" s="42"/>
    </row>
    <row r="6" spans="2:16" ht="19.5" customHeight="1" x14ac:dyDescent="0.35">
      <c r="C6" s="363" t="s">
        <v>245</v>
      </c>
      <c r="D6" s="363"/>
      <c r="E6" s="363"/>
      <c r="F6" s="363"/>
      <c r="G6" s="363"/>
      <c r="H6" s="363"/>
      <c r="I6" s="363"/>
      <c r="J6" s="363"/>
      <c r="P6" s="38" t="s">
        <v>164</v>
      </c>
    </row>
    <row r="7" spans="2:16" ht="26.5" customHeight="1" thickBot="1" x14ac:dyDescent="0.4">
      <c r="C7" s="378" t="s">
        <v>198</v>
      </c>
      <c r="D7" s="378"/>
      <c r="E7" s="378"/>
      <c r="F7" s="378"/>
      <c r="G7" s="378"/>
      <c r="H7" s="378"/>
      <c r="I7" s="378"/>
      <c r="J7" s="378"/>
      <c r="K7" s="387"/>
      <c r="L7" s="387"/>
      <c r="M7" s="387"/>
      <c r="N7" s="387"/>
      <c r="O7" s="387"/>
      <c r="P7" s="38" t="s">
        <v>165</v>
      </c>
    </row>
    <row r="8" spans="2:16" s="39" customFormat="1" ht="78" customHeight="1" thickBot="1" x14ac:dyDescent="0.5">
      <c r="C8" s="183" t="s">
        <v>177</v>
      </c>
      <c r="D8" s="275" t="s">
        <v>193</v>
      </c>
      <c r="E8" s="183" t="s">
        <v>194</v>
      </c>
      <c r="F8" s="185" t="s">
        <v>254</v>
      </c>
      <c r="G8" s="258" t="s">
        <v>253</v>
      </c>
      <c r="H8" s="258" t="s">
        <v>255</v>
      </c>
      <c r="I8" s="258" t="s">
        <v>54</v>
      </c>
      <c r="P8" s="39" t="s">
        <v>166</v>
      </c>
    </row>
    <row r="9" spans="2:16" ht="19.149999999999999" customHeight="1" x14ac:dyDescent="0.35">
      <c r="B9" s="20"/>
      <c r="C9" s="368" t="s">
        <v>242</v>
      </c>
      <c r="D9" s="190" t="s">
        <v>122</v>
      </c>
      <c r="E9" s="383" t="str">
        <f>IF(Policy_Inventory!D11&gt;0, "Yes","No")</f>
        <v>Yes</v>
      </c>
      <c r="F9" s="232" t="s">
        <v>164</v>
      </c>
      <c r="G9" s="232" t="s">
        <v>235</v>
      </c>
      <c r="H9" s="232" t="s">
        <v>266</v>
      </c>
      <c r="I9" s="247"/>
    </row>
    <row r="10" spans="2:16" ht="19.149999999999999" customHeight="1" x14ac:dyDescent="0.35">
      <c r="B10" s="20"/>
      <c r="C10" s="369"/>
      <c r="D10" s="193" t="s">
        <v>123</v>
      </c>
      <c r="E10" s="384"/>
      <c r="F10" s="235" t="s">
        <v>164</v>
      </c>
      <c r="G10" s="234" t="s">
        <v>235</v>
      </c>
      <c r="H10" s="234" t="s">
        <v>266</v>
      </c>
      <c r="I10" s="233"/>
    </row>
    <row r="11" spans="2:16" ht="19.149999999999999" customHeight="1" x14ac:dyDescent="0.35">
      <c r="B11" s="20"/>
      <c r="C11" s="369"/>
      <c r="D11" s="193" t="s">
        <v>127</v>
      </c>
      <c r="E11" s="384"/>
      <c r="F11" s="235" t="s">
        <v>165</v>
      </c>
      <c r="G11" s="234" t="s">
        <v>235</v>
      </c>
      <c r="H11" s="234" t="s">
        <v>266</v>
      </c>
      <c r="I11" s="233"/>
      <c r="P11" s="38" t="s">
        <v>235</v>
      </c>
    </row>
    <row r="12" spans="2:16" ht="19.149999999999999" customHeight="1" x14ac:dyDescent="0.35">
      <c r="B12" s="20"/>
      <c r="C12" s="369"/>
      <c r="D12" s="193" t="s">
        <v>124</v>
      </c>
      <c r="E12" s="384"/>
      <c r="F12" s="234" t="s">
        <v>164</v>
      </c>
      <c r="G12" s="234" t="s">
        <v>235</v>
      </c>
      <c r="H12" s="234" t="s">
        <v>266</v>
      </c>
      <c r="I12" s="243"/>
      <c r="P12" s="38" t="s">
        <v>238</v>
      </c>
    </row>
    <row r="13" spans="2:16" ht="19.149999999999999" customHeight="1" x14ac:dyDescent="0.35">
      <c r="B13" s="20"/>
      <c r="C13" s="369"/>
      <c r="D13" s="193" t="s">
        <v>125</v>
      </c>
      <c r="E13" s="384"/>
      <c r="F13" s="235" t="s">
        <v>164</v>
      </c>
      <c r="G13" s="235" t="s">
        <v>235</v>
      </c>
      <c r="H13" s="234" t="s">
        <v>266</v>
      </c>
      <c r="I13" s="233"/>
      <c r="P13" s="38" t="s">
        <v>167</v>
      </c>
    </row>
    <row r="14" spans="2:16" ht="19.149999999999999" customHeight="1" x14ac:dyDescent="0.35">
      <c r="B14" s="20"/>
      <c r="C14" s="369"/>
      <c r="D14" s="193" t="s">
        <v>126</v>
      </c>
      <c r="E14" s="384"/>
      <c r="F14" s="235" t="s">
        <v>164</v>
      </c>
      <c r="G14" s="235" t="s">
        <v>235</v>
      </c>
      <c r="H14" s="234" t="s">
        <v>266</v>
      </c>
      <c r="I14" s="233"/>
    </row>
    <row r="15" spans="2:16" ht="19.149999999999999" customHeight="1" x14ac:dyDescent="0.35">
      <c r="B15" s="20"/>
      <c r="C15" s="369"/>
      <c r="D15" s="193" t="s">
        <v>128</v>
      </c>
      <c r="E15" s="384"/>
      <c r="F15" s="235" t="s">
        <v>164</v>
      </c>
      <c r="G15" s="235" t="s">
        <v>235</v>
      </c>
      <c r="H15" s="234" t="s">
        <v>266</v>
      </c>
      <c r="I15" s="233"/>
    </row>
    <row r="16" spans="2:16" ht="19.149999999999999" customHeight="1" x14ac:dyDescent="0.35">
      <c r="B16" s="20"/>
      <c r="C16" s="369"/>
      <c r="D16" s="193" t="s">
        <v>129</v>
      </c>
      <c r="E16" s="384"/>
      <c r="F16" s="235" t="s">
        <v>164</v>
      </c>
      <c r="G16" s="235" t="s">
        <v>235</v>
      </c>
      <c r="H16" s="234" t="s">
        <v>266</v>
      </c>
      <c r="I16" s="233"/>
    </row>
    <row r="17" spans="2:9" ht="19.149999999999999" customHeight="1" x14ac:dyDescent="0.35">
      <c r="B17" s="20"/>
      <c r="C17" s="369"/>
      <c r="D17" s="193" t="s">
        <v>130</v>
      </c>
      <c r="E17" s="384"/>
      <c r="F17" s="235" t="s">
        <v>164</v>
      </c>
      <c r="G17" s="235" t="s">
        <v>235</v>
      </c>
      <c r="H17" s="234" t="s">
        <v>266</v>
      </c>
      <c r="I17" s="233"/>
    </row>
    <row r="18" spans="2:9" ht="19.149999999999999" customHeight="1" x14ac:dyDescent="0.35">
      <c r="B18" s="20"/>
      <c r="C18" s="369"/>
      <c r="D18" s="193" t="s">
        <v>133</v>
      </c>
      <c r="E18" s="384"/>
      <c r="F18" s="235" t="s">
        <v>166</v>
      </c>
      <c r="G18" s="235" t="s">
        <v>235</v>
      </c>
      <c r="H18" s="234" t="s">
        <v>266</v>
      </c>
      <c r="I18" s="233"/>
    </row>
    <row r="19" spans="2:9" ht="19.149999999999999" customHeight="1" x14ac:dyDescent="0.35">
      <c r="B19" s="20"/>
      <c r="C19" s="369"/>
      <c r="D19" s="204" t="s">
        <v>132</v>
      </c>
      <c r="E19" s="384"/>
      <c r="F19" s="237" t="s">
        <v>166</v>
      </c>
      <c r="G19" s="235" t="s">
        <v>235</v>
      </c>
      <c r="H19" s="234" t="s">
        <v>266</v>
      </c>
      <c r="I19" s="238"/>
    </row>
    <row r="20" spans="2:9" ht="19.149999999999999" customHeight="1" x14ac:dyDescent="0.35">
      <c r="B20" s="20"/>
      <c r="C20" s="369"/>
      <c r="D20" s="193" t="s">
        <v>131</v>
      </c>
      <c r="E20" s="384"/>
      <c r="F20" s="237" t="s">
        <v>164</v>
      </c>
      <c r="G20" s="235" t="s">
        <v>235</v>
      </c>
      <c r="H20" s="234" t="s">
        <v>266</v>
      </c>
      <c r="I20" s="238"/>
    </row>
    <row r="21" spans="2:9" ht="19.149999999999999" customHeight="1" x14ac:dyDescent="0.35">
      <c r="B21" s="20"/>
      <c r="C21" s="369"/>
      <c r="D21" s="193" t="s">
        <v>149</v>
      </c>
      <c r="E21" s="384"/>
      <c r="F21" s="235" t="s">
        <v>165</v>
      </c>
      <c r="G21" s="235" t="s">
        <v>235</v>
      </c>
      <c r="H21" s="234" t="s">
        <v>268</v>
      </c>
      <c r="I21" s="233"/>
    </row>
    <row r="22" spans="2:9" ht="17.25" customHeight="1" x14ac:dyDescent="0.35">
      <c r="B22" s="20"/>
      <c r="C22" s="369"/>
      <c r="D22" s="196" t="s">
        <v>150</v>
      </c>
      <c r="E22" s="384"/>
      <c r="F22" s="237" t="s">
        <v>165</v>
      </c>
      <c r="G22" s="235" t="s">
        <v>235</v>
      </c>
      <c r="H22" s="234" t="s">
        <v>268</v>
      </c>
      <c r="I22" s="238"/>
    </row>
    <row r="23" spans="2:9" ht="17.25" customHeight="1" x14ac:dyDescent="0.35">
      <c r="B23" s="20"/>
      <c r="C23" s="369"/>
      <c r="D23" s="196" t="s">
        <v>208</v>
      </c>
      <c r="E23" s="384"/>
      <c r="F23" s="237" t="s">
        <v>165</v>
      </c>
      <c r="G23" s="237" t="s">
        <v>235</v>
      </c>
      <c r="H23" s="233" t="s">
        <v>268</v>
      </c>
      <c r="I23" s="238"/>
    </row>
    <row r="24" spans="2:9" ht="17.25" customHeight="1" x14ac:dyDescent="0.35">
      <c r="B24" s="20"/>
      <c r="C24" s="369"/>
      <c r="D24" s="193" t="s">
        <v>207</v>
      </c>
      <c r="E24" s="384"/>
      <c r="F24" s="237" t="s">
        <v>164</v>
      </c>
      <c r="G24" s="235" t="s">
        <v>235</v>
      </c>
      <c r="H24" s="233" t="s">
        <v>266</v>
      </c>
      <c r="I24" s="238"/>
    </row>
    <row r="25" spans="2:9" ht="15.75" customHeight="1" x14ac:dyDescent="0.35">
      <c r="B25" s="20"/>
      <c r="C25" s="369"/>
      <c r="D25" s="193" t="s">
        <v>157</v>
      </c>
      <c r="E25" s="384"/>
      <c r="F25" s="235" t="s">
        <v>164</v>
      </c>
      <c r="G25" s="234" t="s">
        <v>238</v>
      </c>
      <c r="H25" s="231" t="s">
        <v>266</v>
      </c>
      <c r="I25" s="235"/>
    </row>
    <row r="26" spans="2:9" ht="15.75" customHeight="1" x14ac:dyDescent="0.35">
      <c r="B26" s="20"/>
      <c r="C26" s="369"/>
      <c r="D26" s="196" t="s">
        <v>12</v>
      </c>
      <c r="E26" s="384"/>
      <c r="F26" s="235" t="s">
        <v>165</v>
      </c>
      <c r="G26" s="235" t="s">
        <v>238</v>
      </c>
      <c r="H26" s="235" t="s">
        <v>266</v>
      </c>
      <c r="I26" s="233"/>
    </row>
    <row r="27" spans="2:9" ht="15.75" customHeight="1" x14ac:dyDescent="0.35">
      <c r="B27" s="20"/>
      <c r="C27" s="369"/>
      <c r="D27" s="193" t="s">
        <v>158</v>
      </c>
      <c r="E27" s="384"/>
      <c r="F27" s="235" t="s">
        <v>164</v>
      </c>
      <c r="G27" s="235" t="s">
        <v>238</v>
      </c>
      <c r="H27" s="235" t="s">
        <v>266</v>
      </c>
      <c r="I27" s="233"/>
    </row>
    <row r="28" spans="2:9" ht="18" customHeight="1" thickBot="1" x14ac:dyDescent="0.4">
      <c r="B28" s="20"/>
      <c r="C28" s="372"/>
      <c r="D28" s="201" t="s">
        <v>159</v>
      </c>
      <c r="E28" s="393"/>
      <c r="F28" s="241"/>
      <c r="G28" s="241"/>
      <c r="H28" s="241"/>
      <c r="I28" s="264"/>
    </row>
    <row r="29" spans="2:9" ht="19" customHeight="1" x14ac:dyDescent="0.35">
      <c r="B29" s="20"/>
      <c r="C29" s="395" t="s">
        <v>243</v>
      </c>
      <c r="D29" s="295" t="s">
        <v>144</v>
      </c>
      <c r="E29" s="398"/>
      <c r="F29" s="296"/>
      <c r="G29" s="297"/>
      <c r="H29" s="297"/>
      <c r="I29" s="298"/>
    </row>
    <row r="30" spans="2:9" ht="16.5" customHeight="1" x14ac:dyDescent="0.35">
      <c r="B30" s="20"/>
      <c r="C30" s="396"/>
      <c r="D30" s="299" t="s">
        <v>145</v>
      </c>
      <c r="E30" s="399"/>
      <c r="F30" s="300"/>
      <c r="G30" s="298"/>
      <c r="H30" s="300"/>
      <c r="I30" s="301"/>
    </row>
    <row r="31" spans="2:9" ht="16.5" customHeight="1" x14ac:dyDescent="0.35">
      <c r="B31" s="20"/>
      <c r="C31" s="396"/>
      <c r="D31" s="299" t="s">
        <v>146</v>
      </c>
      <c r="E31" s="399"/>
      <c r="F31" s="300"/>
      <c r="G31" s="298"/>
      <c r="H31" s="300"/>
      <c r="I31" s="301"/>
    </row>
    <row r="32" spans="2:9" ht="16.5" customHeight="1" x14ac:dyDescent="0.35">
      <c r="B32" s="20"/>
      <c r="C32" s="396"/>
      <c r="D32" s="302" t="s">
        <v>147</v>
      </c>
      <c r="E32" s="399"/>
      <c r="F32" s="300"/>
      <c r="G32" s="298"/>
      <c r="H32" s="300"/>
      <c r="I32" s="301"/>
    </row>
    <row r="33" spans="2:9" ht="16.149999999999999" customHeight="1" x14ac:dyDescent="0.35">
      <c r="B33" s="20"/>
      <c r="C33" s="396"/>
      <c r="D33" s="299" t="s">
        <v>138</v>
      </c>
      <c r="E33" s="399"/>
      <c r="F33" s="300"/>
      <c r="G33" s="298"/>
      <c r="H33" s="300"/>
      <c r="I33" s="301"/>
    </row>
    <row r="34" spans="2:9" ht="16.5" customHeight="1" x14ac:dyDescent="0.35">
      <c r="B34" s="20"/>
      <c r="C34" s="396"/>
      <c r="D34" s="299" t="s">
        <v>134</v>
      </c>
      <c r="E34" s="399"/>
      <c r="F34" s="301"/>
      <c r="G34" s="298"/>
      <c r="H34" s="300"/>
      <c r="I34" s="301"/>
    </row>
    <row r="35" spans="2:9" ht="15.75" customHeight="1" x14ac:dyDescent="0.35">
      <c r="B35" s="20"/>
      <c r="C35" s="396"/>
      <c r="D35" s="299" t="s">
        <v>135</v>
      </c>
      <c r="E35" s="399"/>
      <c r="F35" s="301"/>
      <c r="G35" s="298"/>
      <c r="H35" s="303"/>
      <c r="I35" s="298"/>
    </row>
    <row r="36" spans="2:9" ht="15.75" customHeight="1" x14ac:dyDescent="0.35">
      <c r="B36" s="20"/>
      <c r="C36" s="396"/>
      <c r="D36" s="299" t="s">
        <v>140</v>
      </c>
      <c r="E36" s="399"/>
      <c r="F36" s="301"/>
      <c r="G36" s="298"/>
      <c r="H36" s="300"/>
      <c r="I36" s="301"/>
    </row>
    <row r="37" spans="2:9" ht="15.75" customHeight="1" x14ac:dyDescent="0.35">
      <c r="B37" s="20"/>
      <c r="C37" s="396"/>
      <c r="D37" s="304" t="s">
        <v>141</v>
      </c>
      <c r="E37" s="399"/>
      <c r="F37" s="305"/>
      <c r="G37" s="300"/>
      <c r="H37" s="300"/>
      <c r="I37" s="300"/>
    </row>
    <row r="38" spans="2:9" ht="15.75" customHeight="1" x14ac:dyDescent="0.35">
      <c r="B38" s="20"/>
      <c r="C38" s="396"/>
      <c r="D38" s="306" t="s">
        <v>139</v>
      </c>
      <c r="E38" s="399"/>
      <c r="F38" s="300"/>
      <c r="G38" s="303"/>
      <c r="H38" s="307"/>
      <c r="I38" s="298"/>
    </row>
    <row r="39" spans="2:9" ht="15.75" customHeight="1" x14ac:dyDescent="0.35">
      <c r="B39" s="20"/>
      <c r="C39" s="396"/>
      <c r="D39" s="299" t="s">
        <v>136</v>
      </c>
      <c r="E39" s="399"/>
      <c r="F39" s="301"/>
      <c r="G39" s="298"/>
      <c r="H39" s="300"/>
      <c r="I39" s="301"/>
    </row>
    <row r="40" spans="2:9" ht="16.5" customHeight="1" thickBot="1" x14ac:dyDescent="0.4">
      <c r="B40" s="20"/>
      <c r="C40" s="397"/>
      <c r="D40" s="302" t="s">
        <v>159</v>
      </c>
      <c r="E40" s="400"/>
      <c r="F40" s="305"/>
      <c r="G40" s="308"/>
      <c r="H40" s="300"/>
      <c r="I40" s="296"/>
    </row>
    <row r="41" spans="2:9" ht="16" thickBot="1" x14ac:dyDescent="0.4">
      <c r="B41" s="20"/>
      <c r="C41" s="394" t="s">
        <v>220</v>
      </c>
      <c r="D41" s="248" t="s">
        <v>208</v>
      </c>
      <c r="E41" s="213" t="str">
        <f>IF(Policy_Inventory!F11&gt;0,"Yes","No")</f>
        <v>Yes</v>
      </c>
      <c r="F41" s="246" t="s">
        <v>165</v>
      </c>
      <c r="G41" s="267" t="s">
        <v>167</v>
      </c>
      <c r="H41" s="246" t="s">
        <v>267</v>
      </c>
      <c r="I41" s="267"/>
    </row>
    <row r="42" spans="2:9" ht="16" thickBot="1" x14ac:dyDescent="0.4">
      <c r="B42" s="20"/>
      <c r="C42" s="394"/>
      <c r="D42" s="248" t="s">
        <v>217</v>
      </c>
      <c r="E42" s="213" t="str">
        <f>IF(Policy_Inventory!J11&gt;0,"Yes","No")</f>
        <v>Yes</v>
      </c>
      <c r="F42" s="246" t="s">
        <v>164</v>
      </c>
      <c r="G42" s="246" t="s">
        <v>167</v>
      </c>
      <c r="H42" s="246" t="s">
        <v>267</v>
      </c>
      <c r="I42" s="246"/>
    </row>
    <row r="43" spans="2:9" ht="16" thickBot="1" x14ac:dyDescent="0.4">
      <c r="B43" s="20"/>
      <c r="C43" s="394"/>
      <c r="D43" s="248" t="s">
        <v>218</v>
      </c>
      <c r="E43" s="213" t="str">
        <f>IF(Policy_Inventory!K11&gt;0,"Yes","No")</f>
        <v>No</v>
      </c>
      <c r="F43" s="246" t="s">
        <v>165</v>
      </c>
      <c r="G43" s="246" t="s">
        <v>167</v>
      </c>
      <c r="H43" s="234" t="s">
        <v>267</v>
      </c>
      <c r="I43" s="246"/>
    </row>
    <row r="44" spans="2:9" ht="15.75" customHeight="1" thickBot="1" x14ac:dyDescent="0.4">
      <c r="B44" s="20"/>
      <c r="C44" s="394"/>
      <c r="D44" s="276" t="s">
        <v>216</v>
      </c>
      <c r="E44" s="215" t="str">
        <f>IF(Policy_Inventory!G11&gt;0,"Yes","No")</f>
        <v>Yes</v>
      </c>
      <c r="F44" s="245" t="s">
        <v>164</v>
      </c>
      <c r="G44" s="246" t="s">
        <v>167</v>
      </c>
      <c r="H44" s="246" t="s">
        <v>267</v>
      </c>
      <c r="I44" s="245"/>
    </row>
    <row r="45" spans="2:9" ht="16" thickBot="1" x14ac:dyDescent="0.4">
      <c r="B45" s="20"/>
      <c r="C45" s="394"/>
      <c r="D45" s="248" t="s">
        <v>156</v>
      </c>
      <c r="E45" s="213" t="str">
        <f>IF(Policy_Inventory!H11&gt;0,"Yes","No")</f>
        <v>Yes</v>
      </c>
      <c r="F45" s="246" t="s">
        <v>164</v>
      </c>
      <c r="G45" s="256" t="s">
        <v>167</v>
      </c>
      <c r="H45" s="245" t="s">
        <v>267</v>
      </c>
      <c r="I45" s="246"/>
    </row>
    <row r="46" spans="2:9" ht="16" thickBot="1" x14ac:dyDescent="0.4">
      <c r="B46" s="20"/>
      <c r="C46" s="394"/>
      <c r="D46" s="277" t="s">
        <v>209</v>
      </c>
      <c r="E46" s="278" t="str">
        <f>IF(Policy_Inventory!I11&gt;0,"Yes","No")</f>
        <v>Yes</v>
      </c>
      <c r="F46" s="256" t="s">
        <v>164</v>
      </c>
      <c r="G46" s="256" t="s">
        <v>167</v>
      </c>
      <c r="H46" s="246" t="s">
        <v>267</v>
      </c>
      <c r="I46" s="256"/>
    </row>
    <row r="47" spans="2:9" ht="15.5" x14ac:dyDescent="0.35">
      <c r="C47" s="368" t="s">
        <v>229</v>
      </c>
      <c r="D47" s="190" t="s">
        <v>161</v>
      </c>
      <c r="E47" s="339" t="str">
        <f>IF(Policy_Inventory!$L$11&gt;0,"Yes","No")</f>
        <v>Yes</v>
      </c>
      <c r="F47" s="249" t="s">
        <v>164</v>
      </c>
      <c r="G47" s="232" t="s">
        <v>238</v>
      </c>
      <c r="H47" s="234" t="s">
        <v>266</v>
      </c>
      <c r="I47" s="247"/>
    </row>
    <row r="48" spans="2:9" ht="15.5" x14ac:dyDescent="0.35">
      <c r="C48" s="369"/>
      <c r="D48" s="193" t="s">
        <v>172</v>
      </c>
      <c r="E48" s="340" t="str">
        <f>IF(Policy_Inventory!$L$11&gt;0,"Yes","No")</f>
        <v>Yes</v>
      </c>
      <c r="F48" s="239" t="s">
        <v>164</v>
      </c>
      <c r="G48" s="235" t="s">
        <v>238</v>
      </c>
      <c r="H48" s="235" t="s">
        <v>266</v>
      </c>
      <c r="I48" s="233"/>
    </row>
    <row r="49" spans="3:9" ht="15.5" x14ac:dyDescent="0.35">
      <c r="C49" s="369"/>
      <c r="D49" s="206" t="s">
        <v>148</v>
      </c>
      <c r="E49" s="340" t="str">
        <f>IF(Policy_Inventory!$L$11&gt;0,"Yes","No")</f>
        <v>Yes</v>
      </c>
      <c r="F49" s="239" t="s">
        <v>164</v>
      </c>
      <c r="G49" s="235" t="s">
        <v>238</v>
      </c>
      <c r="H49" s="235" t="s">
        <v>266</v>
      </c>
      <c r="I49" s="233"/>
    </row>
    <row r="50" spans="3:9" ht="15.5" x14ac:dyDescent="0.35">
      <c r="C50" s="369"/>
      <c r="D50" s="193" t="s">
        <v>149</v>
      </c>
      <c r="E50" s="340" t="str">
        <f>IF(Policy_Inventory!$L$11&gt;0,"Yes","No")</f>
        <v>Yes</v>
      </c>
      <c r="F50" s="239" t="s">
        <v>165</v>
      </c>
      <c r="G50" s="235" t="s">
        <v>167</v>
      </c>
      <c r="H50" s="235" t="s">
        <v>268</v>
      </c>
      <c r="I50" s="233"/>
    </row>
    <row r="51" spans="3:9" ht="15.5" x14ac:dyDescent="0.35">
      <c r="C51" s="369"/>
      <c r="D51" s="193" t="s">
        <v>150</v>
      </c>
      <c r="E51" s="340" t="str">
        <f>IF(Policy_Inventory!$L$11&gt;0,"Yes","No")</f>
        <v>Yes</v>
      </c>
      <c r="F51" s="239" t="s">
        <v>164</v>
      </c>
      <c r="G51" s="235" t="s">
        <v>167</v>
      </c>
      <c r="H51" s="235" t="s">
        <v>268</v>
      </c>
      <c r="I51" s="233"/>
    </row>
    <row r="52" spans="3:9" ht="15.5" x14ac:dyDescent="0.35">
      <c r="C52" s="369"/>
      <c r="D52" s="193" t="s">
        <v>208</v>
      </c>
      <c r="E52" s="340" t="str">
        <f>IF(Policy_Inventory!$L$11&gt;0,"Yes","No")</f>
        <v>Yes</v>
      </c>
      <c r="F52" s="239" t="s">
        <v>165</v>
      </c>
      <c r="G52" s="235" t="s">
        <v>167</v>
      </c>
      <c r="H52" s="235" t="s">
        <v>268</v>
      </c>
      <c r="I52" s="233"/>
    </row>
    <row r="53" spans="3:9" ht="15.5" x14ac:dyDescent="0.35">
      <c r="C53" s="369"/>
      <c r="D53" s="193" t="s">
        <v>160</v>
      </c>
      <c r="E53" s="340" t="str">
        <f>IF(Policy_Inventory!M11&gt;0,"Yes","No")</f>
        <v>Yes</v>
      </c>
      <c r="F53" s="250" t="s">
        <v>165</v>
      </c>
      <c r="G53" s="235" t="s">
        <v>167</v>
      </c>
      <c r="H53" s="237" t="s">
        <v>268</v>
      </c>
      <c r="I53" s="235"/>
    </row>
    <row r="54" spans="3:9" ht="15.5" x14ac:dyDescent="0.35">
      <c r="C54" s="369"/>
      <c r="D54" s="193" t="s">
        <v>171</v>
      </c>
      <c r="E54" s="340" t="str">
        <f>IF(Policy_Inventory!$L$11&gt;0,"Yes","No")</f>
        <v>Yes</v>
      </c>
      <c r="F54" s="239" t="s">
        <v>165</v>
      </c>
      <c r="G54" s="234" t="s">
        <v>167</v>
      </c>
      <c r="H54" s="235" t="s">
        <v>268</v>
      </c>
      <c r="I54" s="243"/>
    </row>
    <row r="55" spans="3:9" ht="16" thickBot="1" x14ac:dyDescent="0.4">
      <c r="C55" s="369"/>
      <c r="D55" s="193" t="s">
        <v>239</v>
      </c>
      <c r="E55" s="340" t="str">
        <f>IF(Policy_Inventory!$L$11&gt;0,"Yes","No")</f>
        <v>Yes</v>
      </c>
      <c r="F55" s="239" t="s">
        <v>165</v>
      </c>
      <c r="G55" s="235" t="s">
        <v>167</v>
      </c>
      <c r="H55" s="235" t="s">
        <v>266</v>
      </c>
      <c r="I55" s="233"/>
    </row>
    <row r="56" spans="3:9" ht="19" thickBot="1" x14ac:dyDescent="0.4">
      <c r="C56" s="279" t="s">
        <v>9</v>
      </c>
      <c r="D56" s="280"/>
      <c r="E56" s="253" t="str">
        <f>IF(Policy_Inventory!N11&gt;0,"Yes","No")</f>
        <v>No</v>
      </c>
      <c r="F56" s="246"/>
      <c r="G56" s="273"/>
      <c r="H56" s="267"/>
      <c r="I56" s="273"/>
    </row>
    <row r="57" spans="3:9" ht="19" thickBot="1" x14ac:dyDescent="0.4">
      <c r="C57" s="279" t="s">
        <v>9</v>
      </c>
      <c r="D57" s="280"/>
      <c r="E57" s="253" t="str">
        <f>IF(Policy_Inventory!O11&gt;0,"Yes","No")</f>
        <v>No</v>
      </c>
      <c r="F57" s="246"/>
      <c r="G57" s="273"/>
      <c r="H57" s="246"/>
      <c r="I57" s="273"/>
    </row>
  </sheetData>
  <mergeCells count="14">
    <mergeCell ref="K7:O7"/>
    <mergeCell ref="C4:I4"/>
    <mergeCell ref="E3:F3"/>
    <mergeCell ref="C29:C40"/>
    <mergeCell ref="E29:E40"/>
    <mergeCell ref="G3:I3"/>
    <mergeCell ref="C3:D3"/>
    <mergeCell ref="C47:C55"/>
    <mergeCell ref="E9:E28"/>
    <mergeCell ref="C5:H5"/>
    <mergeCell ref="C7:J7"/>
    <mergeCell ref="C41:C46"/>
    <mergeCell ref="C9:C28"/>
    <mergeCell ref="C6:J6"/>
  </mergeCells>
  <dataValidations count="4">
    <dataValidation type="list" allowBlank="1" showInputMessage="1" showErrorMessage="1" sqref="F9:F28 F41:F57" xr:uid="{A5FFC8FA-8EFF-4055-B413-8C0F24A0BF08}">
      <formula1>$P$6:$P$8</formula1>
    </dataValidation>
    <dataValidation type="list" allowBlank="1" showInputMessage="1" showErrorMessage="1" sqref="F29:F40" xr:uid="{C9230892-DA8C-4FE8-AB96-F8B33657CB22}">
      <formula1>$L$10:$L$13</formula1>
    </dataValidation>
    <dataValidation type="list" allowBlank="1" showInputMessage="1" showErrorMessage="1" sqref="H9:H57" xr:uid="{2907B2F5-A278-45AB-8581-F8E298323E9E}">
      <formula1>"Monetized- Study, Monetized-Adder-Proxy, Qualitative"</formula1>
    </dataValidation>
    <dataValidation type="list" allowBlank="1" showInputMessage="1" showErrorMessage="1" sqref="G9:G57" xr:uid="{79C1CFC0-ABA5-4684-8A05-868269BA8A9C}">
      <formula1>"Benefit, Cost, Under Review"</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8E275-17C0-401D-BB97-AA4CAB064770}">
  <sheetPr>
    <tabColor rgb="FF5B6A7F"/>
  </sheetPr>
  <dimension ref="B1:Q60"/>
  <sheetViews>
    <sheetView showGridLines="0" zoomScale="60" zoomScaleNormal="60" workbookViewId="0">
      <pane xSplit="4" ySplit="8" topLeftCell="E9" activePane="bottomRight" state="frozen"/>
      <selection pane="topRight" activeCell="E1" sqref="E1"/>
      <selection pane="bottomLeft" activeCell="A9" sqref="A9"/>
      <selection pane="bottomRight" activeCell="C1" sqref="C1"/>
    </sheetView>
  </sheetViews>
  <sheetFormatPr defaultColWidth="8.7265625" defaultRowHeight="14.5" x14ac:dyDescent="0.35"/>
  <cols>
    <col min="1" max="1" width="2" style="38" customWidth="1"/>
    <col min="2" max="2" width="2.81640625" style="38" customWidth="1"/>
    <col min="3" max="3" width="26.54296875" style="38" customWidth="1"/>
    <col min="4" max="4" width="46.7265625" style="38" customWidth="1"/>
    <col min="5" max="5" width="33.54296875" style="38" customWidth="1"/>
    <col min="6" max="6" width="34.81640625" style="38" customWidth="1"/>
    <col min="7" max="7" width="33.453125" style="38" customWidth="1"/>
    <col min="8" max="8" width="33" style="38" customWidth="1"/>
    <col min="9" max="9" width="67.7265625" style="38" customWidth="1"/>
    <col min="10" max="10" width="54.26953125" style="38" customWidth="1"/>
    <col min="11" max="13" width="8.7265625" style="38"/>
    <col min="14" max="14" width="8.7265625" style="38" customWidth="1"/>
    <col min="15" max="15" width="8.453125" style="38" customWidth="1"/>
    <col min="16" max="16" width="5.453125" style="38" customWidth="1"/>
    <col min="17" max="16384" width="8.7265625" style="38"/>
  </cols>
  <sheetData>
    <row r="1" spans="2:17" s="130" customFormat="1" ht="24" thickBot="1" x14ac:dyDescent="0.6">
      <c r="C1" s="127" t="s">
        <v>116</v>
      </c>
      <c r="I1" s="129" t="s">
        <v>227</v>
      </c>
    </row>
    <row r="2" spans="2:17" ht="24" customHeight="1" thickBot="1" x14ac:dyDescent="0.5">
      <c r="C2" s="43" t="s">
        <v>273</v>
      </c>
      <c r="D2" s="44"/>
      <c r="E2" s="44"/>
      <c r="F2" s="44"/>
      <c r="G2" s="44"/>
      <c r="H2" s="44"/>
      <c r="I2" s="44"/>
      <c r="J2" s="74"/>
    </row>
    <row r="3" spans="2:17" ht="27.75" customHeight="1" thickBot="1" x14ac:dyDescent="0.5">
      <c r="C3" s="373" t="s">
        <v>278</v>
      </c>
      <c r="D3" s="374"/>
      <c r="E3" s="370" t="s">
        <v>264</v>
      </c>
      <c r="F3" s="371"/>
      <c r="G3" s="401" t="s">
        <v>168</v>
      </c>
      <c r="H3" s="402"/>
      <c r="I3" s="403"/>
      <c r="J3" s="74"/>
    </row>
    <row r="4" spans="2:17" ht="40.5" customHeight="1" x14ac:dyDescent="0.35">
      <c r="C4" s="363" t="s">
        <v>252</v>
      </c>
      <c r="D4" s="363"/>
      <c r="E4" s="363"/>
      <c r="F4" s="363"/>
      <c r="G4" s="363"/>
      <c r="H4" s="363"/>
      <c r="I4" s="363"/>
      <c r="J4" s="187"/>
    </row>
    <row r="5" spans="2:17" ht="24" customHeight="1" x14ac:dyDescent="0.35">
      <c r="C5" s="363" t="s">
        <v>169</v>
      </c>
      <c r="D5" s="363"/>
      <c r="E5" s="363"/>
      <c r="F5" s="363"/>
      <c r="G5" s="363"/>
      <c r="H5" s="363"/>
      <c r="I5" s="76"/>
      <c r="J5" s="42"/>
    </row>
    <row r="6" spans="2:17" ht="25.5" customHeight="1" x14ac:dyDescent="0.35">
      <c r="C6" s="363" t="s">
        <v>256</v>
      </c>
      <c r="D6" s="363"/>
      <c r="E6" s="363"/>
      <c r="F6" s="363"/>
      <c r="G6" s="363"/>
      <c r="H6" s="363"/>
      <c r="I6" s="363"/>
      <c r="J6" s="363"/>
    </row>
    <row r="7" spans="2:17" ht="25" customHeight="1" thickBot="1" x14ac:dyDescent="0.4">
      <c r="C7" s="378" t="s">
        <v>198</v>
      </c>
      <c r="D7" s="378"/>
      <c r="E7" s="378"/>
      <c r="F7" s="378"/>
      <c r="G7" s="378"/>
      <c r="H7" s="378"/>
      <c r="I7" s="378"/>
      <c r="J7" s="378"/>
      <c r="K7" s="387"/>
      <c r="L7" s="387"/>
      <c r="M7" s="387"/>
      <c r="N7" s="387"/>
      <c r="O7" s="387"/>
      <c r="P7" s="38" t="s">
        <v>164</v>
      </c>
      <c r="Q7" s="40"/>
    </row>
    <row r="8" spans="2:17" s="39" customFormat="1" ht="85.5" customHeight="1" thickBot="1" x14ac:dyDescent="0.5">
      <c r="C8" s="183" t="s">
        <v>177</v>
      </c>
      <c r="D8" s="257" t="s">
        <v>195</v>
      </c>
      <c r="E8" s="183" t="s">
        <v>196</v>
      </c>
      <c r="F8" s="185" t="s">
        <v>254</v>
      </c>
      <c r="G8" s="258" t="s">
        <v>253</v>
      </c>
      <c r="H8" s="258" t="s">
        <v>255</v>
      </c>
      <c r="I8" s="258" t="s">
        <v>54</v>
      </c>
      <c r="P8" s="39" t="s">
        <v>165</v>
      </c>
    </row>
    <row r="9" spans="2:17" ht="19.149999999999999" customHeight="1" x14ac:dyDescent="0.45">
      <c r="B9" s="20"/>
      <c r="C9" s="368" t="s">
        <v>242</v>
      </c>
      <c r="D9" s="190" t="s">
        <v>122</v>
      </c>
      <c r="E9" s="404" t="str">
        <f>IF(Policy_Inventory!D12&gt;0, "Yes","No")</f>
        <v>Yes</v>
      </c>
      <c r="F9" s="247" t="s">
        <v>164</v>
      </c>
      <c r="G9" s="247" t="s">
        <v>235</v>
      </c>
      <c r="H9" s="232" t="s">
        <v>266</v>
      </c>
      <c r="I9" s="247"/>
      <c r="P9" s="39" t="s">
        <v>166</v>
      </c>
    </row>
    <row r="10" spans="2:17" ht="19.149999999999999" customHeight="1" x14ac:dyDescent="0.35">
      <c r="B10" s="20"/>
      <c r="C10" s="369"/>
      <c r="D10" s="193" t="s">
        <v>123</v>
      </c>
      <c r="E10" s="381"/>
      <c r="F10" s="233" t="s">
        <v>164</v>
      </c>
      <c r="G10" s="243" t="s">
        <v>235</v>
      </c>
      <c r="H10" s="234" t="s">
        <v>266</v>
      </c>
      <c r="I10" s="233"/>
    </row>
    <row r="11" spans="2:17" ht="19.149999999999999" customHeight="1" x14ac:dyDescent="0.35">
      <c r="B11" s="20"/>
      <c r="C11" s="369"/>
      <c r="D11" s="193" t="s">
        <v>127</v>
      </c>
      <c r="E11" s="381"/>
      <c r="F11" s="243" t="s">
        <v>165</v>
      </c>
      <c r="G11" s="243" t="s">
        <v>235</v>
      </c>
      <c r="H11" s="234" t="s">
        <v>266</v>
      </c>
      <c r="I11" s="243"/>
    </row>
    <row r="12" spans="2:17" ht="19.149999999999999" customHeight="1" x14ac:dyDescent="0.35">
      <c r="B12" s="20"/>
      <c r="C12" s="369"/>
      <c r="D12" s="193" t="s">
        <v>124</v>
      </c>
      <c r="E12" s="381"/>
      <c r="F12" s="233" t="s">
        <v>164</v>
      </c>
      <c r="G12" s="243" t="s">
        <v>235</v>
      </c>
      <c r="H12" s="234" t="s">
        <v>266</v>
      </c>
      <c r="I12" s="233"/>
    </row>
    <row r="13" spans="2:17" ht="19.149999999999999" customHeight="1" x14ac:dyDescent="0.35">
      <c r="B13" s="20"/>
      <c r="C13" s="369"/>
      <c r="D13" s="193" t="s">
        <v>125</v>
      </c>
      <c r="E13" s="381"/>
      <c r="F13" s="233" t="s">
        <v>164</v>
      </c>
      <c r="G13" s="243" t="s">
        <v>238</v>
      </c>
      <c r="H13" s="234" t="s">
        <v>266</v>
      </c>
      <c r="I13" s="233"/>
    </row>
    <row r="14" spans="2:17" ht="19.149999999999999" customHeight="1" x14ac:dyDescent="0.35">
      <c r="B14" s="20"/>
      <c r="C14" s="369"/>
      <c r="D14" s="193" t="s">
        <v>126</v>
      </c>
      <c r="E14" s="381"/>
      <c r="F14" s="233" t="s">
        <v>164</v>
      </c>
      <c r="G14" s="243" t="s">
        <v>238</v>
      </c>
      <c r="H14" s="234" t="s">
        <v>266</v>
      </c>
      <c r="I14" s="233"/>
    </row>
    <row r="15" spans="2:17" ht="19.149999999999999" customHeight="1" x14ac:dyDescent="0.35">
      <c r="B15" s="20"/>
      <c r="C15" s="369"/>
      <c r="D15" s="193" t="s">
        <v>128</v>
      </c>
      <c r="E15" s="381"/>
      <c r="F15" s="233" t="s">
        <v>164</v>
      </c>
      <c r="G15" s="243" t="s">
        <v>235</v>
      </c>
      <c r="H15" s="234" t="s">
        <v>266</v>
      </c>
      <c r="I15" s="233"/>
    </row>
    <row r="16" spans="2:17" ht="19.149999999999999" customHeight="1" x14ac:dyDescent="0.35">
      <c r="B16" s="20"/>
      <c r="C16" s="369"/>
      <c r="D16" s="193" t="s">
        <v>129</v>
      </c>
      <c r="E16" s="381"/>
      <c r="F16" s="233" t="s">
        <v>164</v>
      </c>
      <c r="G16" s="243" t="s">
        <v>238</v>
      </c>
      <c r="H16" s="234" t="s">
        <v>266</v>
      </c>
      <c r="I16" s="233"/>
      <c r="P16" s="38" t="s">
        <v>235</v>
      </c>
    </row>
    <row r="17" spans="2:16" ht="19.149999999999999" customHeight="1" x14ac:dyDescent="0.35">
      <c r="B17" s="20"/>
      <c r="C17" s="369"/>
      <c r="D17" s="193" t="s">
        <v>130</v>
      </c>
      <c r="E17" s="381"/>
      <c r="F17" s="233" t="s">
        <v>164</v>
      </c>
      <c r="G17" s="243" t="s">
        <v>235</v>
      </c>
      <c r="H17" s="234" t="s">
        <v>266</v>
      </c>
      <c r="I17" s="238"/>
      <c r="P17" s="38" t="s">
        <v>238</v>
      </c>
    </row>
    <row r="18" spans="2:16" ht="19.149999999999999" customHeight="1" x14ac:dyDescent="0.35">
      <c r="B18" s="20"/>
      <c r="C18" s="369"/>
      <c r="D18" s="193" t="s">
        <v>133</v>
      </c>
      <c r="E18" s="381"/>
      <c r="F18" s="233" t="s">
        <v>166</v>
      </c>
      <c r="G18" s="243" t="s">
        <v>235</v>
      </c>
      <c r="H18" s="234" t="s">
        <v>266</v>
      </c>
      <c r="I18" s="238"/>
      <c r="P18" s="38" t="s">
        <v>167</v>
      </c>
    </row>
    <row r="19" spans="2:16" ht="19.149999999999999" customHeight="1" x14ac:dyDescent="0.35">
      <c r="B19" s="20"/>
      <c r="C19" s="369"/>
      <c r="D19" s="204" t="s">
        <v>132</v>
      </c>
      <c r="E19" s="381"/>
      <c r="F19" s="235" t="s">
        <v>166</v>
      </c>
      <c r="G19" s="238" t="s">
        <v>238</v>
      </c>
      <c r="H19" s="234" t="s">
        <v>266</v>
      </c>
      <c r="I19" s="238"/>
    </row>
    <row r="20" spans="2:16" ht="21.75" customHeight="1" x14ac:dyDescent="0.35">
      <c r="B20" s="20"/>
      <c r="C20" s="369"/>
      <c r="D20" s="193" t="s">
        <v>131</v>
      </c>
      <c r="E20" s="381"/>
      <c r="F20" s="243" t="s">
        <v>164</v>
      </c>
      <c r="G20" s="235" t="s">
        <v>238</v>
      </c>
      <c r="H20" s="234" t="s">
        <v>266</v>
      </c>
      <c r="I20" s="235"/>
    </row>
    <row r="21" spans="2:16" ht="17.25" customHeight="1" x14ac:dyDescent="0.35">
      <c r="B21" s="20"/>
      <c r="C21" s="369"/>
      <c r="D21" s="193" t="s">
        <v>149</v>
      </c>
      <c r="E21" s="381"/>
      <c r="F21" s="243" t="s">
        <v>165</v>
      </c>
      <c r="G21" s="251" t="s">
        <v>235</v>
      </c>
      <c r="H21" s="234" t="s">
        <v>268</v>
      </c>
      <c r="I21" s="238"/>
    </row>
    <row r="22" spans="2:16" ht="17.25" customHeight="1" x14ac:dyDescent="0.35">
      <c r="B22" s="20"/>
      <c r="C22" s="369"/>
      <c r="D22" s="196" t="s">
        <v>150</v>
      </c>
      <c r="E22" s="381"/>
      <c r="F22" s="243" t="s">
        <v>165</v>
      </c>
      <c r="G22" s="237" t="s">
        <v>235</v>
      </c>
      <c r="H22" s="234" t="s">
        <v>268</v>
      </c>
      <c r="I22" s="238"/>
    </row>
    <row r="23" spans="2:16" ht="17.25" customHeight="1" x14ac:dyDescent="0.35">
      <c r="B23" s="20"/>
      <c r="C23" s="369"/>
      <c r="D23" s="196" t="s">
        <v>208</v>
      </c>
      <c r="E23" s="381"/>
      <c r="F23" s="243" t="s">
        <v>165</v>
      </c>
      <c r="G23" s="235" t="s">
        <v>235</v>
      </c>
      <c r="H23" s="233" t="s">
        <v>268</v>
      </c>
      <c r="I23" s="233"/>
    </row>
    <row r="24" spans="2:16" ht="15.75" customHeight="1" x14ac:dyDescent="0.35">
      <c r="B24" s="20"/>
      <c r="C24" s="369"/>
      <c r="D24" s="193" t="s">
        <v>207</v>
      </c>
      <c r="E24" s="381"/>
      <c r="F24" s="233" t="s">
        <v>164</v>
      </c>
      <c r="G24" s="238" t="s">
        <v>235</v>
      </c>
      <c r="H24" s="233" t="s">
        <v>266</v>
      </c>
      <c r="I24" s="243"/>
    </row>
    <row r="25" spans="2:16" ht="15.75" customHeight="1" x14ac:dyDescent="0.35">
      <c r="B25" s="20"/>
      <c r="C25" s="369"/>
      <c r="D25" s="193" t="s">
        <v>157</v>
      </c>
      <c r="E25" s="381"/>
      <c r="F25" s="233" t="s">
        <v>164</v>
      </c>
      <c r="G25" s="238" t="s">
        <v>238</v>
      </c>
      <c r="H25" s="231" t="s">
        <v>266</v>
      </c>
      <c r="I25" s="235"/>
    </row>
    <row r="26" spans="2:16" ht="15.75" customHeight="1" x14ac:dyDescent="0.35">
      <c r="B26" s="20"/>
      <c r="C26" s="369"/>
      <c r="D26" s="196" t="s">
        <v>12</v>
      </c>
      <c r="E26" s="381"/>
      <c r="F26" s="233" t="s">
        <v>164</v>
      </c>
      <c r="G26" s="238" t="s">
        <v>238</v>
      </c>
      <c r="H26" s="235" t="s">
        <v>266</v>
      </c>
      <c r="I26" s="233"/>
    </row>
    <row r="27" spans="2:16" ht="15.75" customHeight="1" x14ac:dyDescent="0.35">
      <c r="B27" s="20"/>
      <c r="C27" s="369"/>
      <c r="D27" s="193" t="s">
        <v>158</v>
      </c>
      <c r="E27" s="381"/>
      <c r="F27" s="233" t="s">
        <v>164</v>
      </c>
      <c r="G27" s="238" t="s">
        <v>238</v>
      </c>
      <c r="H27" s="235" t="s">
        <v>266</v>
      </c>
      <c r="I27" s="238"/>
    </row>
    <row r="28" spans="2:16" ht="18" customHeight="1" thickBot="1" x14ac:dyDescent="0.4">
      <c r="B28" s="20"/>
      <c r="C28" s="372"/>
      <c r="D28" s="201" t="s">
        <v>159</v>
      </c>
      <c r="E28" s="393"/>
      <c r="F28" s="241"/>
      <c r="G28" s="241"/>
      <c r="H28" s="241"/>
      <c r="I28" s="264"/>
    </row>
    <row r="29" spans="2:16" ht="19" customHeight="1" x14ac:dyDescent="0.35">
      <c r="B29" s="20"/>
      <c r="C29" s="368" t="s">
        <v>233</v>
      </c>
      <c r="D29" s="204" t="s">
        <v>144</v>
      </c>
      <c r="E29" s="375" t="str">
        <f>IF(Policy_Inventory!E12&gt;0, "Yes","No")</f>
        <v>No</v>
      </c>
      <c r="F29" s="242" t="s">
        <v>164</v>
      </c>
      <c r="G29" s="234" t="s">
        <v>235</v>
      </c>
      <c r="H29" s="232" t="s">
        <v>266</v>
      </c>
      <c r="I29" s="232"/>
    </row>
    <row r="30" spans="2:16" ht="16.5" customHeight="1" x14ac:dyDescent="0.35">
      <c r="B30" s="20"/>
      <c r="C30" s="369"/>
      <c r="D30" s="193" t="s">
        <v>145</v>
      </c>
      <c r="E30" s="376"/>
      <c r="F30" s="239" t="s">
        <v>164</v>
      </c>
      <c r="G30" s="235" t="s">
        <v>235</v>
      </c>
      <c r="H30" s="235" t="s">
        <v>266</v>
      </c>
      <c r="I30" s="234"/>
    </row>
    <row r="31" spans="2:16" ht="16.5" customHeight="1" x14ac:dyDescent="0.35">
      <c r="B31" s="20"/>
      <c r="C31" s="369"/>
      <c r="D31" s="193" t="s">
        <v>146</v>
      </c>
      <c r="E31" s="376"/>
      <c r="F31" s="239" t="s">
        <v>164</v>
      </c>
      <c r="G31" s="235" t="s">
        <v>235</v>
      </c>
      <c r="H31" s="235" t="s">
        <v>266</v>
      </c>
      <c r="I31" s="245"/>
    </row>
    <row r="32" spans="2:16" ht="16.149999999999999" customHeight="1" x14ac:dyDescent="0.35">
      <c r="B32" s="20"/>
      <c r="C32" s="369"/>
      <c r="D32" s="193" t="s">
        <v>147</v>
      </c>
      <c r="E32" s="376"/>
      <c r="F32" s="239" t="s">
        <v>164</v>
      </c>
      <c r="G32" s="235" t="s">
        <v>235</v>
      </c>
      <c r="H32" s="235" t="s">
        <v>266</v>
      </c>
      <c r="I32" s="235"/>
    </row>
    <row r="33" spans="2:16" ht="16.5" customHeight="1" x14ac:dyDescent="0.35">
      <c r="B33" s="20"/>
      <c r="C33" s="369"/>
      <c r="D33" s="193" t="s">
        <v>138</v>
      </c>
      <c r="E33" s="376"/>
      <c r="F33" s="239" t="s">
        <v>164</v>
      </c>
      <c r="G33" s="235" t="s">
        <v>235</v>
      </c>
      <c r="H33" s="235" t="s">
        <v>266</v>
      </c>
      <c r="I33" s="235"/>
    </row>
    <row r="34" spans="2:16" ht="15.75" customHeight="1" x14ac:dyDescent="0.35">
      <c r="B34" s="20"/>
      <c r="C34" s="369"/>
      <c r="D34" s="193" t="s">
        <v>134</v>
      </c>
      <c r="E34" s="376"/>
      <c r="F34" s="244" t="s">
        <v>164</v>
      </c>
      <c r="G34" s="235" t="s">
        <v>238</v>
      </c>
      <c r="H34" s="235" t="s">
        <v>266</v>
      </c>
      <c r="I34" s="243"/>
    </row>
    <row r="35" spans="2:16" ht="15.75" customHeight="1" x14ac:dyDescent="0.35">
      <c r="B35" s="20"/>
      <c r="C35" s="369"/>
      <c r="D35" s="193" t="s">
        <v>135</v>
      </c>
      <c r="E35" s="376"/>
      <c r="F35" s="235" t="s">
        <v>164</v>
      </c>
      <c r="G35" s="234" t="s">
        <v>238</v>
      </c>
      <c r="H35" s="234" t="s">
        <v>266</v>
      </c>
      <c r="I35" s="233"/>
    </row>
    <row r="36" spans="2:16" ht="15.75" customHeight="1" x14ac:dyDescent="0.35">
      <c r="B36" s="20"/>
      <c r="C36" s="369"/>
      <c r="D36" s="193" t="s">
        <v>140</v>
      </c>
      <c r="E36" s="376"/>
      <c r="F36" s="239" t="s">
        <v>165</v>
      </c>
      <c r="G36" s="235" t="s">
        <v>235</v>
      </c>
      <c r="H36" s="235" t="s">
        <v>268</v>
      </c>
      <c r="I36" s="233"/>
    </row>
    <row r="37" spans="2:16" ht="15.75" customHeight="1" x14ac:dyDescent="0.35">
      <c r="B37" s="20"/>
      <c r="C37" s="369"/>
      <c r="D37" s="193" t="s">
        <v>141</v>
      </c>
      <c r="E37" s="376"/>
      <c r="F37" s="239" t="s">
        <v>165</v>
      </c>
      <c r="G37" s="235" t="s">
        <v>235</v>
      </c>
      <c r="H37" s="235" t="s">
        <v>268</v>
      </c>
      <c r="I37" s="233"/>
    </row>
    <row r="38" spans="2:16" ht="15.75" customHeight="1" x14ac:dyDescent="0.35">
      <c r="B38" s="20"/>
      <c r="C38" s="369"/>
      <c r="D38" s="206" t="s">
        <v>139</v>
      </c>
      <c r="E38" s="376"/>
      <c r="F38" s="244" t="s">
        <v>164</v>
      </c>
      <c r="G38" s="237" t="s">
        <v>235</v>
      </c>
      <c r="H38" s="237" t="s">
        <v>268</v>
      </c>
      <c r="I38" s="251"/>
    </row>
    <row r="39" spans="2:16" ht="15.75" customHeight="1" x14ac:dyDescent="0.35">
      <c r="B39" s="20"/>
      <c r="C39" s="369"/>
      <c r="D39" s="193" t="s">
        <v>136</v>
      </c>
      <c r="E39" s="376"/>
      <c r="F39" s="235" t="s">
        <v>164</v>
      </c>
      <c r="G39" s="235" t="s">
        <v>238</v>
      </c>
      <c r="H39" s="235" t="s">
        <v>266</v>
      </c>
      <c r="I39" s="233"/>
    </row>
    <row r="40" spans="2:16" ht="15.75" customHeight="1" thickBot="1" x14ac:dyDescent="0.4">
      <c r="B40" s="20"/>
      <c r="C40" s="372"/>
      <c r="D40" s="201" t="s">
        <v>159</v>
      </c>
      <c r="E40" s="377"/>
      <c r="F40" s="239"/>
      <c r="G40" s="241"/>
      <c r="H40" s="235"/>
      <c r="I40" s="241"/>
    </row>
    <row r="41" spans="2:16" ht="15.75" customHeight="1" thickBot="1" x14ac:dyDescent="0.4">
      <c r="B41" s="20"/>
      <c r="C41" s="368" t="s">
        <v>220</v>
      </c>
      <c r="D41" s="283" t="s">
        <v>208</v>
      </c>
      <c r="E41" s="282" t="str">
        <f>IF(Policy_Inventory!G12&gt;0,"Yes","No")</f>
        <v>Yes</v>
      </c>
      <c r="F41" s="246" t="s">
        <v>164</v>
      </c>
      <c r="G41" s="246" t="s">
        <v>167</v>
      </c>
      <c r="H41" s="246" t="s">
        <v>267</v>
      </c>
      <c r="I41" s="245"/>
    </row>
    <row r="42" spans="2:16" ht="16" thickBot="1" x14ac:dyDescent="0.4">
      <c r="B42" s="20"/>
      <c r="C42" s="369"/>
      <c r="D42" s="281" t="s">
        <v>216</v>
      </c>
      <c r="E42" s="284" t="str">
        <f>IF(Policy_Inventory!G12&gt;0,"Yes","No")</f>
        <v>Yes</v>
      </c>
      <c r="F42" s="256" t="s">
        <v>164</v>
      </c>
      <c r="G42" s="285" t="s">
        <v>167</v>
      </c>
      <c r="H42" s="246" t="s">
        <v>267</v>
      </c>
      <c r="I42" s="246"/>
    </row>
    <row r="43" spans="2:16" ht="16" thickBot="1" x14ac:dyDescent="0.4">
      <c r="B43" s="20"/>
      <c r="C43" s="369"/>
      <c r="D43" s="283" t="s">
        <v>217</v>
      </c>
      <c r="E43" s="213" t="str">
        <f>IF(Policy_Inventory!J12&gt;0,"Yes","No")</f>
        <v>No</v>
      </c>
      <c r="F43" s="246" t="s">
        <v>165</v>
      </c>
      <c r="G43" s="246" t="s">
        <v>167</v>
      </c>
      <c r="H43" s="234" t="s">
        <v>267</v>
      </c>
      <c r="I43" s="246"/>
    </row>
    <row r="44" spans="2:16" ht="16" thickBot="1" x14ac:dyDescent="0.4">
      <c r="C44" s="369"/>
      <c r="D44" s="281" t="s">
        <v>221</v>
      </c>
      <c r="E44" s="282" t="str">
        <f>IF(Policy_Inventory!K12&gt;0,"Yes","No")</f>
        <v>No</v>
      </c>
      <c r="F44" s="246" t="s">
        <v>164</v>
      </c>
      <c r="G44" s="254" t="s">
        <v>167</v>
      </c>
      <c r="H44" s="246" t="s">
        <v>267</v>
      </c>
      <c r="I44" s="246"/>
    </row>
    <row r="45" spans="2:16" ht="16" thickBot="1" x14ac:dyDescent="0.4">
      <c r="C45" s="369"/>
      <c r="D45" s="281" t="s">
        <v>156</v>
      </c>
      <c r="E45" s="330" t="str">
        <f>IF(Policy_Inventory!H12&gt;0,"Yes","No")</f>
        <v>Yes</v>
      </c>
      <c r="F45" s="256" t="s">
        <v>164</v>
      </c>
      <c r="G45" s="245" t="s">
        <v>167</v>
      </c>
      <c r="H45" s="245" t="s">
        <v>267</v>
      </c>
      <c r="I45" s="256"/>
      <c r="P45" s="38" t="s">
        <v>166</v>
      </c>
    </row>
    <row r="46" spans="2:16" ht="19" thickBot="1" x14ac:dyDescent="0.4">
      <c r="C46" s="317"/>
      <c r="D46" s="281" t="s">
        <v>219</v>
      </c>
      <c r="E46" s="318" t="str">
        <f>IF(Policy_Inventory!I12&gt;0,"Yes","No")</f>
        <v>Yes</v>
      </c>
      <c r="F46" s="245" t="s">
        <v>165</v>
      </c>
      <c r="G46" s="246" t="s">
        <v>167</v>
      </c>
      <c r="H46" s="246"/>
      <c r="I46" s="251"/>
    </row>
    <row r="47" spans="2:16" ht="15.5" x14ac:dyDescent="0.35">
      <c r="C47" s="368" t="s">
        <v>153</v>
      </c>
      <c r="D47" s="190" t="s">
        <v>161</v>
      </c>
      <c r="E47" s="339" t="str">
        <f>IF(Policy_Inventory!$L$12&gt;0,"Yes","No")</f>
        <v>Yes</v>
      </c>
      <c r="F47" s="191" t="s">
        <v>164</v>
      </c>
      <c r="G47" s="191" t="s">
        <v>236</v>
      </c>
      <c r="H47" s="191" t="s">
        <v>204</v>
      </c>
      <c r="I47" s="232"/>
    </row>
    <row r="48" spans="2:16" ht="15.5" x14ac:dyDescent="0.35">
      <c r="C48" s="369"/>
      <c r="D48" s="193" t="s">
        <v>172</v>
      </c>
      <c r="E48" s="340" t="str">
        <f>IF(Policy_Inventory!$L$12&gt;0,"Yes","No")</f>
        <v>Yes</v>
      </c>
      <c r="F48" s="199" t="s">
        <v>164</v>
      </c>
      <c r="G48" s="199" t="s">
        <v>236</v>
      </c>
      <c r="H48" s="199" t="s">
        <v>268</v>
      </c>
      <c r="I48" s="233"/>
    </row>
    <row r="49" spans="3:9" ht="15.5" x14ac:dyDescent="0.35">
      <c r="C49" s="369"/>
      <c r="D49" s="206" t="s">
        <v>148</v>
      </c>
      <c r="E49" s="340" t="str">
        <f>IF(Policy_Inventory!$L$12&gt;0,"Yes","No")</f>
        <v>Yes</v>
      </c>
      <c r="F49" s="199" t="s">
        <v>164</v>
      </c>
      <c r="G49" s="199" t="s">
        <v>238</v>
      </c>
      <c r="H49" s="199"/>
      <c r="I49" s="233"/>
    </row>
    <row r="50" spans="3:9" ht="15.5" x14ac:dyDescent="0.35">
      <c r="C50" s="369"/>
      <c r="D50" s="193" t="s">
        <v>149</v>
      </c>
      <c r="E50" s="340" t="str">
        <f>IF(Policy_Inventory!$L$12&gt;0,"Yes","No")</f>
        <v>Yes</v>
      </c>
      <c r="F50" s="194" t="s">
        <v>165</v>
      </c>
      <c r="G50" s="194" t="s">
        <v>167</v>
      </c>
      <c r="H50" s="194" t="s">
        <v>268</v>
      </c>
      <c r="I50" s="233"/>
    </row>
    <row r="51" spans="3:9" ht="15.5" x14ac:dyDescent="0.35">
      <c r="C51" s="369"/>
      <c r="D51" s="224" t="s">
        <v>150</v>
      </c>
      <c r="E51" s="340" t="str">
        <f>IF(Policy_Inventory!$L$12&gt;0,"Yes","No")</f>
        <v>Yes</v>
      </c>
      <c r="F51" s="194" t="s">
        <v>165</v>
      </c>
      <c r="G51" s="194" t="s">
        <v>167</v>
      </c>
      <c r="H51" s="194" t="s">
        <v>268</v>
      </c>
      <c r="I51" s="233"/>
    </row>
    <row r="52" spans="3:9" ht="15.5" x14ac:dyDescent="0.35">
      <c r="C52" s="369"/>
      <c r="D52" s="224" t="s">
        <v>208</v>
      </c>
      <c r="E52" s="340" t="str">
        <f>IF(Policy_Inventory!$L$12&gt;0,"Yes","No")</f>
        <v>Yes</v>
      </c>
      <c r="F52" s="194" t="s">
        <v>165</v>
      </c>
      <c r="G52" s="194" t="s">
        <v>167</v>
      </c>
      <c r="H52" s="194" t="s">
        <v>205</v>
      </c>
      <c r="I52" s="238"/>
    </row>
    <row r="53" spans="3:9" ht="15.5" x14ac:dyDescent="0.35">
      <c r="C53" s="369"/>
      <c r="D53" s="224" t="s">
        <v>160</v>
      </c>
      <c r="E53" s="340" t="str">
        <f>IF(Policy_Inventory!M12&gt;0,"Yes","No")</f>
        <v>Yes</v>
      </c>
      <c r="F53" s="194" t="s">
        <v>164</v>
      </c>
      <c r="G53" s="194" t="s">
        <v>167</v>
      </c>
      <c r="H53" s="194" t="s">
        <v>204</v>
      </c>
      <c r="I53" s="238"/>
    </row>
    <row r="54" spans="3:9" ht="15.5" x14ac:dyDescent="0.35">
      <c r="C54" s="369"/>
      <c r="D54" s="224" t="s">
        <v>171</v>
      </c>
      <c r="E54" s="340" t="str">
        <f>IF(Policy_Inventory!$L$12&gt;0,"Yes","No")</f>
        <v>Yes</v>
      </c>
      <c r="F54" s="194" t="s">
        <v>164</v>
      </c>
      <c r="G54" s="194" t="s">
        <v>167</v>
      </c>
      <c r="H54" s="194" t="s">
        <v>204</v>
      </c>
      <c r="I54" s="238"/>
    </row>
    <row r="55" spans="3:9" ht="16" thickBot="1" x14ac:dyDescent="0.4">
      <c r="C55" s="369"/>
      <c r="D55" s="193" t="s">
        <v>239</v>
      </c>
      <c r="E55" s="340" t="str">
        <f>IF(Policy_Inventory!$L$12&gt;0,"Yes","No")</f>
        <v>Yes</v>
      </c>
      <c r="F55" s="197" t="s">
        <v>164</v>
      </c>
      <c r="G55" s="197" t="s">
        <v>167</v>
      </c>
      <c r="H55" s="197" t="s">
        <v>204</v>
      </c>
      <c r="I55" s="241"/>
    </row>
    <row r="56" spans="3:9" ht="19" thickBot="1" x14ac:dyDescent="0.4">
      <c r="C56" s="279" t="s">
        <v>9</v>
      </c>
      <c r="D56" s="280"/>
      <c r="E56" s="253" t="str">
        <f>IF(Policy_Inventory!N12&gt;0,"Yes","No")</f>
        <v>No</v>
      </c>
      <c r="F56" s="246"/>
      <c r="G56" s="246"/>
      <c r="H56" s="267"/>
      <c r="I56" s="246"/>
    </row>
    <row r="57" spans="3:9" ht="19" thickBot="1" x14ac:dyDescent="0.4">
      <c r="C57" s="279" t="s">
        <v>9</v>
      </c>
      <c r="D57" s="280"/>
      <c r="E57" s="253" t="str">
        <f>IF(Policy_Inventory!O12&gt;0,"Yes","No")</f>
        <v>No</v>
      </c>
      <c r="F57" s="256"/>
      <c r="G57" s="256"/>
      <c r="H57" s="246"/>
      <c r="I57" s="256"/>
    </row>
    <row r="58" spans="3:9" x14ac:dyDescent="0.35">
      <c r="D58" s="78"/>
    </row>
    <row r="59" spans="3:9" x14ac:dyDescent="0.35">
      <c r="D59" s="78"/>
    </row>
    <row r="60" spans="3:9" x14ac:dyDescent="0.35">
      <c r="D60" s="78"/>
    </row>
  </sheetData>
  <sortState xmlns:xlrd2="http://schemas.microsoft.com/office/spreadsheetml/2017/richdata2" ref="D50:D55">
    <sortCondition ref="D48"/>
  </sortState>
  <mergeCells count="14">
    <mergeCell ref="K7:O7"/>
    <mergeCell ref="C29:C40"/>
    <mergeCell ref="E29:E40"/>
    <mergeCell ref="E3:F3"/>
    <mergeCell ref="C47:C55"/>
    <mergeCell ref="E9:E28"/>
    <mergeCell ref="C5:H5"/>
    <mergeCell ref="C6:J6"/>
    <mergeCell ref="C7:J7"/>
    <mergeCell ref="C41:C45"/>
    <mergeCell ref="C9:C28"/>
    <mergeCell ref="C4:I4"/>
    <mergeCell ref="C3:D3"/>
    <mergeCell ref="G3:I3"/>
  </mergeCells>
  <dataValidations count="4">
    <dataValidation type="list" allowBlank="1" showInputMessage="1" showErrorMessage="1" sqref="H56:H57 H9:H46" xr:uid="{7413ED57-1CE3-4214-A2CA-D6615B35C43C}">
      <formula1>"Monetized- Study, Monetized-Adder-Proxy, Qualitative"</formula1>
    </dataValidation>
    <dataValidation type="list" allowBlank="1" showInputMessage="1" showErrorMessage="1" sqref="H47:H55" xr:uid="{10A8EA17-2AFC-4611-88A1-8126F8DF88C5}">
      <formula1>"Monetized-Study, Monetized-Adder/Proxy, Qualitative, Other"</formula1>
    </dataValidation>
    <dataValidation type="list" allowBlank="1" showInputMessage="1" showErrorMessage="1" sqref="G9:G57" xr:uid="{785C64F1-DABB-46D2-A13C-F9F115935C2E}">
      <formula1>$P$16:$P$18</formula1>
    </dataValidation>
    <dataValidation type="list" allowBlank="1" showInputMessage="1" showErrorMessage="1" sqref="F9:F57" xr:uid="{F3132CC1-14DC-4A81-95DF-99C41F33FD98}">
      <formula1>$P$7:$P$9</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5F19D-53F5-49C5-AA52-7437972CB5CD}">
  <sheetPr>
    <tabColor rgb="FFE7B3FF"/>
  </sheetPr>
  <dimension ref="B1:AD61"/>
  <sheetViews>
    <sheetView showGridLines="0" zoomScale="60" zoomScaleNormal="60" workbookViewId="0">
      <pane xSplit="4" ySplit="11" topLeftCell="E12" activePane="bottomRight" state="frozen"/>
      <selection pane="topRight" activeCell="E1" sqref="E1"/>
      <selection pane="bottomLeft" activeCell="A10" sqref="A10"/>
      <selection pane="bottomRight" activeCell="C1" sqref="C1"/>
    </sheetView>
  </sheetViews>
  <sheetFormatPr defaultColWidth="8.7265625" defaultRowHeight="14.5" x14ac:dyDescent="0.35"/>
  <cols>
    <col min="1" max="1" width="2" style="38" customWidth="1"/>
    <col min="2" max="2" width="2.453125" style="38" customWidth="1"/>
    <col min="3" max="3" width="29" style="80" customWidth="1"/>
    <col min="4" max="4" width="52.453125" style="80" customWidth="1"/>
    <col min="5" max="9" width="12.54296875" style="81" customWidth="1"/>
    <col min="10" max="10" width="28.7265625" style="81" customWidth="1"/>
    <col min="11" max="11" width="35.1796875" style="81" customWidth="1"/>
    <col min="12" max="12" width="15.81640625" style="80" customWidth="1"/>
    <col min="13" max="13" width="14.81640625" style="80" customWidth="1"/>
    <col min="14" max="14" width="15.1796875" style="80" customWidth="1"/>
    <col min="15" max="15" width="12.1796875" style="81" customWidth="1"/>
    <col min="16" max="16" width="12.54296875" style="81" customWidth="1"/>
    <col min="17" max="17" width="20.1796875" style="81" customWidth="1"/>
    <col min="18" max="18" width="22.81640625" style="81" customWidth="1"/>
    <col min="19" max="19" width="43.81640625" style="81" customWidth="1"/>
    <col min="20" max="20" width="127" style="81" customWidth="1"/>
    <col min="21" max="21" width="92.81640625" style="81" customWidth="1"/>
    <col min="22" max="22" width="84" style="80" customWidth="1"/>
    <col min="23" max="27" width="8.7265625" style="38"/>
    <col min="28" max="28" width="2.81640625" style="38" customWidth="1"/>
    <col min="29" max="29" width="6.453125" style="38" hidden="1" customWidth="1"/>
    <col min="30" max="30" width="7.1796875" style="38" hidden="1" customWidth="1"/>
    <col min="31" max="31" width="9.7265625" style="38" customWidth="1"/>
    <col min="32" max="32" width="9.26953125" style="38" customWidth="1"/>
    <col min="33" max="16384" width="8.7265625" style="38"/>
  </cols>
  <sheetData>
    <row r="1" spans="2:28" s="126" customFormat="1" ht="32.5" customHeight="1" thickBot="1" x14ac:dyDescent="0.4">
      <c r="C1" s="131" t="s">
        <v>116</v>
      </c>
      <c r="D1" s="132"/>
      <c r="E1" s="133"/>
      <c r="F1" s="133"/>
      <c r="G1" s="133"/>
      <c r="H1" s="133"/>
      <c r="I1" s="133"/>
      <c r="J1" s="133"/>
      <c r="K1" s="133"/>
      <c r="L1" s="186"/>
      <c r="M1" s="289" t="s">
        <v>227</v>
      </c>
      <c r="N1" s="186"/>
      <c r="O1" s="132"/>
      <c r="P1" s="134"/>
      <c r="Q1" s="134"/>
      <c r="R1" s="134"/>
      <c r="S1" s="134"/>
      <c r="T1" s="134"/>
      <c r="U1" s="134"/>
      <c r="V1" s="128"/>
    </row>
    <row r="2" spans="2:28" s="126" customFormat="1" ht="32.5" customHeight="1" thickBot="1" x14ac:dyDescent="0.4">
      <c r="C2" s="373" t="s">
        <v>278</v>
      </c>
      <c r="D2" s="374"/>
      <c r="E2" s="411" t="s">
        <v>264</v>
      </c>
      <c r="F2" s="412"/>
      <c r="G2" s="412"/>
      <c r="H2" s="412"/>
      <c r="I2" s="412"/>
      <c r="J2" s="413"/>
      <c r="K2" s="401" t="s">
        <v>168</v>
      </c>
      <c r="L2" s="402"/>
      <c r="M2" s="402"/>
      <c r="N2" s="402"/>
      <c r="O2" s="402"/>
      <c r="P2" s="403"/>
      <c r="Q2" s="134"/>
      <c r="R2" s="134"/>
      <c r="S2" s="134"/>
      <c r="T2" s="134"/>
      <c r="U2" s="134"/>
      <c r="V2" s="128"/>
    </row>
    <row r="3" spans="2:28" ht="18.75" customHeight="1" x14ac:dyDescent="0.35">
      <c r="C3" s="363" t="s">
        <v>249</v>
      </c>
      <c r="D3" s="363"/>
      <c r="E3" s="363"/>
      <c r="F3" s="363"/>
      <c r="G3" s="363"/>
      <c r="H3" s="363"/>
      <c r="I3" s="363"/>
      <c r="J3" s="363"/>
      <c r="K3" s="363"/>
      <c r="L3" s="363"/>
      <c r="M3" s="363"/>
      <c r="N3" s="363"/>
      <c r="O3" s="363"/>
      <c r="P3" s="88"/>
      <c r="Q3" s="88"/>
      <c r="R3" s="88"/>
      <c r="S3" s="88"/>
      <c r="T3" s="88"/>
      <c r="U3" s="408"/>
    </row>
    <row r="4" spans="2:28" ht="18.649999999999999" customHeight="1" x14ac:dyDescent="0.35">
      <c r="C4" s="360" t="s">
        <v>284</v>
      </c>
      <c r="D4" s="360"/>
      <c r="E4" s="360"/>
      <c r="F4" s="360"/>
      <c r="G4" s="360"/>
      <c r="H4" s="360"/>
      <c r="I4" s="360"/>
      <c r="J4" s="360"/>
      <c r="K4" s="360"/>
      <c r="L4" s="360"/>
      <c r="M4" s="189" t="s">
        <v>251</v>
      </c>
      <c r="N4" s="81"/>
      <c r="P4" s="88"/>
      <c r="Q4" s="88"/>
      <c r="R4" s="88"/>
      <c r="S4" s="88"/>
      <c r="T4" s="88"/>
      <c r="U4" s="408"/>
    </row>
    <row r="5" spans="2:28" ht="22" customHeight="1" x14ac:dyDescent="0.35">
      <c r="C5" s="363" t="s">
        <v>283</v>
      </c>
      <c r="D5" s="363"/>
      <c r="E5" s="363"/>
      <c r="F5" s="363"/>
      <c r="G5" s="363"/>
      <c r="H5" s="363"/>
      <c r="I5" s="363"/>
      <c r="J5" s="363"/>
      <c r="K5" s="363"/>
      <c r="L5" s="363"/>
      <c r="M5" s="363"/>
      <c r="N5" s="363"/>
      <c r="O5" s="363"/>
      <c r="P5" s="88"/>
      <c r="Q5" s="88"/>
      <c r="R5" s="88"/>
      <c r="S5" s="88"/>
      <c r="T5" s="88"/>
      <c r="U5" s="408"/>
    </row>
    <row r="6" spans="2:28" ht="18.75" customHeight="1" x14ac:dyDescent="0.35">
      <c r="C6" s="363" t="s">
        <v>279</v>
      </c>
      <c r="D6" s="363"/>
      <c r="E6" s="363"/>
      <c r="F6" s="363"/>
      <c r="G6" s="363"/>
      <c r="H6" s="363"/>
      <c r="I6" s="363"/>
      <c r="J6" s="363"/>
      <c r="K6" s="363"/>
      <c r="L6" s="363"/>
      <c r="M6" s="363"/>
      <c r="N6" s="363"/>
      <c r="O6" s="363"/>
      <c r="P6" s="88"/>
      <c r="Q6" s="88"/>
      <c r="R6" s="177"/>
      <c r="S6" s="177"/>
      <c r="T6" s="177"/>
      <c r="U6" s="408"/>
    </row>
    <row r="7" spans="2:28" ht="43" customHeight="1" x14ac:dyDescent="0.35">
      <c r="C7" s="363" t="s">
        <v>282</v>
      </c>
      <c r="D7" s="363"/>
      <c r="E7" s="363"/>
      <c r="F7" s="363"/>
      <c r="G7" s="363"/>
      <c r="H7" s="363"/>
      <c r="I7" s="363"/>
      <c r="J7" s="363"/>
      <c r="K7" s="187"/>
      <c r="L7" s="187"/>
      <c r="M7" s="187"/>
      <c r="N7" s="187"/>
      <c r="O7" s="187"/>
      <c r="P7" s="88"/>
      <c r="Q7" s="88"/>
      <c r="R7" s="410"/>
      <c r="S7" s="410"/>
      <c r="T7" s="177"/>
      <c r="U7" s="408"/>
    </row>
    <row r="8" spans="2:28" ht="16" customHeight="1" x14ac:dyDescent="0.65">
      <c r="C8" s="363" t="s">
        <v>280</v>
      </c>
      <c r="D8" s="363"/>
      <c r="E8" s="363"/>
      <c r="F8" s="363"/>
      <c r="G8" s="363"/>
      <c r="H8" s="363"/>
      <c r="I8" s="363"/>
      <c r="J8" s="187"/>
      <c r="K8" s="187"/>
      <c r="L8" s="187"/>
      <c r="M8" s="187"/>
      <c r="N8" s="187"/>
      <c r="O8" s="187"/>
      <c r="P8" s="88"/>
      <c r="Q8" s="88"/>
      <c r="R8" s="88"/>
      <c r="S8" s="88"/>
      <c r="T8" s="88"/>
      <c r="U8" s="408"/>
      <c r="V8" s="82"/>
      <c r="W8" s="47"/>
      <c r="X8" s="47"/>
      <c r="Y8" s="47"/>
      <c r="Z8" s="47"/>
      <c r="AA8" s="47"/>
    </row>
    <row r="9" spans="2:28" ht="13.5" customHeight="1" thickBot="1" x14ac:dyDescent="0.7">
      <c r="C9" s="83"/>
      <c r="E9" s="84"/>
      <c r="F9" s="84"/>
      <c r="G9" s="84"/>
      <c r="H9" s="188"/>
      <c r="I9" s="188"/>
      <c r="J9" s="85"/>
      <c r="K9" s="85"/>
      <c r="L9" s="86"/>
      <c r="M9" s="86"/>
      <c r="N9" s="86"/>
      <c r="O9" s="89"/>
      <c r="P9" s="89"/>
      <c r="Q9" s="89"/>
      <c r="R9" s="89"/>
      <c r="S9" s="89"/>
      <c r="T9" s="89"/>
      <c r="U9" s="409"/>
      <c r="V9" s="82"/>
      <c r="W9" s="47"/>
      <c r="X9" s="47"/>
      <c r="Y9" s="47"/>
      <c r="Z9" s="47"/>
      <c r="AA9" s="47"/>
      <c r="AB9" s="40"/>
    </row>
    <row r="10" spans="2:28" s="39" customFormat="1" ht="47.15" customHeight="1" thickBot="1" x14ac:dyDescent="0.5">
      <c r="C10" s="419" t="s">
        <v>177</v>
      </c>
      <c r="D10" s="424" t="s">
        <v>178</v>
      </c>
      <c r="E10" s="416" t="s">
        <v>250</v>
      </c>
      <c r="F10" s="417"/>
      <c r="G10" s="417"/>
      <c r="H10" s="417"/>
      <c r="I10" s="418"/>
      <c r="J10" s="419" t="s">
        <v>295</v>
      </c>
      <c r="K10" s="426" t="s">
        <v>301</v>
      </c>
      <c r="L10" s="421" t="s">
        <v>248</v>
      </c>
      <c r="M10" s="422"/>
      <c r="N10" s="422"/>
      <c r="O10" s="422"/>
      <c r="P10" s="423"/>
      <c r="Q10" s="180" t="s">
        <v>179</v>
      </c>
      <c r="R10" s="181" t="s">
        <v>199</v>
      </c>
      <c r="S10" s="414" t="s">
        <v>265</v>
      </c>
    </row>
    <row r="11" spans="2:28" s="39" customFormat="1" ht="49" customHeight="1" thickBot="1" x14ac:dyDescent="0.5">
      <c r="B11" s="182"/>
      <c r="C11" s="420"/>
      <c r="D11" s="425"/>
      <c r="E11" s="183" t="s">
        <v>120</v>
      </c>
      <c r="F11" s="183" t="s">
        <v>121</v>
      </c>
      <c r="G11" s="183" t="s">
        <v>142</v>
      </c>
      <c r="H11" s="183" t="s">
        <v>143</v>
      </c>
      <c r="I11" s="184" t="s">
        <v>176</v>
      </c>
      <c r="J11" s="420"/>
      <c r="K11" s="427"/>
      <c r="L11" s="287" t="s">
        <v>120</v>
      </c>
      <c r="M11" s="288" t="s">
        <v>121</v>
      </c>
      <c r="N11" s="288" t="s">
        <v>142</v>
      </c>
      <c r="O11" s="288" t="s">
        <v>143</v>
      </c>
      <c r="P11" s="288" t="s">
        <v>176</v>
      </c>
      <c r="Q11" s="180" t="s">
        <v>257</v>
      </c>
      <c r="R11" s="180" t="s">
        <v>257</v>
      </c>
      <c r="S11" s="415"/>
    </row>
    <row r="12" spans="2:28" ht="21" customHeight="1" x14ac:dyDescent="0.35">
      <c r="B12" s="20"/>
      <c r="C12" s="405" t="s">
        <v>152</v>
      </c>
      <c r="D12" s="154" t="s">
        <v>122</v>
      </c>
      <c r="E12" s="139" t="str">
        <f>IF(EE_Impacts!$E$9="Yes", "Yes","No")</f>
        <v>Yes</v>
      </c>
      <c r="F12" s="143" t="str">
        <f>IF(DR_Impacts!$E$9="Yes", "Yes","No")</f>
        <v>Yes</v>
      </c>
      <c r="G12" s="149" t="str">
        <f>IF(DG_Impacts!$E$9="Yes", "Yes","No")</f>
        <v>Yes</v>
      </c>
      <c r="H12" s="143" t="str">
        <f>IF(DS_Impacts!$E$9="Yes", "Yes","No")</f>
        <v>Yes</v>
      </c>
      <c r="I12" s="139" t="str">
        <f>IF('EV-BE_Impacts'!$E$9="Yes", "Yes","No")</f>
        <v>Yes</v>
      </c>
      <c r="J12" s="151" t="str" cm="1">
        <f t="array" ref="J12">IF(AND(E12:I12="Yes"),"Yes",IF(AND(E12:I12="No"),"No","Inconsistent"))</f>
        <v>Yes</v>
      </c>
      <c r="K12" s="326" t="str">
        <f>IF(OR(J12="Yes",J12="No"),"Consistent","")</f>
        <v>Consistent</v>
      </c>
      <c r="L12" s="151" t="str">
        <f>IF(EE_Impacts!F9="Yes", "Yes",IF(EE_Impacts!F9="No","No",IF(EE_Impacts!F9="Partial","Partial","")))</f>
        <v>Yes</v>
      </c>
      <c r="M12" s="151" t="str">
        <f>IF(DR_Impacts!F9="Yes","Yes",IF(DR_Impacts!F9&lt;&gt;"No","No",IF(DR_Impacts!F9&lt;&gt;"Partial","Partial","")))</f>
        <v>Yes</v>
      </c>
      <c r="N12" s="335" t="str">
        <f>IF(DG_Impacts!F9="Yes", "Yes",IF(DG_Impacts!F9="No","No",IF(DG_Impacts!F9="Partial","Partial","")))</f>
        <v>Yes</v>
      </c>
      <c r="O12" s="151" t="str">
        <f>IF(DS_Impacts!F9="Yes", "Yes",IF(DS_Impacts!F9="No","No",IF(DS_Impacts!F9="Partial","Partial","")))</f>
        <v>Yes</v>
      </c>
      <c r="P12" s="325" t="str">
        <f>IF('EV-BE_Impacts'!F9="Yes", "Yes",IF('EV-BE_Impacts'!F9="No","No",IF('EV-BE_Impacts'!F9="Partial","Partial","")))</f>
        <v>Yes</v>
      </c>
      <c r="Q12" s="108" t="s">
        <v>167</v>
      </c>
      <c r="R12" s="108" t="s">
        <v>246</v>
      </c>
      <c r="S12" s="165" t="s">
        <v>234</v>
      </c>
      <c r="T12" s="38"/>
      <c r="U12" s="38"/>
      <c r="V12" s="38"/>
      <c r="Z12" s="38" t="s">
        <v>164</v>
      </c>
      <c r="AA12" s="38" t="s">
        <v>246</v>
      </c>
    </row>
    <row r="13" spans="2:28" ht="18.5" x14ac:dyDescent="0.35">
      <c r="B13" s="20"/>
      <c r="C13" s="406"/>
      <c r="D13" s="155" t="s">
        <v>123</v>
      </c>
      <c r="E13" s="140" t="str">
        <f>IF(EE_Impacts!$E$9="Yes", "Yes","No")</f>
        <v>Yes</v>
      </c>
      <c r="F13" s="144" t="str">
        <f>IF(DR_Impacts!$E$9="Yes", "Yes","No")</f>
        <v>Yes</v>
      </c>
      <c r="G13" s="147" t="str">
        <f>IF(DG_Impacts!$E$9="Yes", "Yes","No")</f>
        <v>Yes</v>
      </c>
      <c r="H13" s="144" t="str">
        <f>IF(DS_Impacts!$E$9="Yes", "Yes","No")</f>
        <v>Yes</v>
      </c>
      <c r="I13" s="140" t="str">
        <f>IF('EV-BE_Impacts'!$E$9="Yes", "Yes","No")</f>
        <v>Yes</v>
      </c>
      <c r="J13" s="152" t="str" cm="1">
        <f t="array" ref="J13">IF(AND(E13:I13="Yes"),"Yes",IF(AND(E13:I13="No"),"No","Inconsistent"))</f>
        <v>Yes</v>
      </c>
      <c r="K13" s="327" t="str">
        <f t="shared" ref="K13:K61" si="0">IF(OR(J13="Yes",J13="No"),"Consistent","")</f>
        <v>Consistent</v>
      </c>
      <c r="L13" s="153" t="str">
        <f>IF(EE_Impacts!F10="Yes", "Yes",IF(EE_Impacts!F10="No","No",IF(EE_Impacts!F10="Partial","Partial","")))</f>
        <v>Yes</v>
      </c>
      <c r="M13" s="153" t="str">
        <f>IF(DR_Impacts!F10="Yes","Yes",IF(DR_Impacts!F10&lt;&gt;"No","No",IF(DR_Impacts!F10&lt;&gt;"Partial","Partial","")))</f>
        <v>Yes</v>
      </c>
      <c r="N13" s="107" t="str">
        <f>IF(DG_Impacts!F10="Yes", "Yes",IF(DG_Impacts!F10="No","No",IF(DG_Impacts!F10="Partial","Partial","")))</f>
        <v>Yes</v>
      </c>
      <c r="O13" s="153" t="str">
        <f>IF(DS_Impacts!F10="Yes", "Yes",IF(DS_Impacts!F10="No","No",IF(DS_Impacts!F10="Partial","Partial","")))</f>
        <v>Yes</v>
      </c>
      <c r="P13" s="112" t="str">
        <f>IF('EV-BE_Impacts'!F10="Yes", "Yes",IF('EV-BE_Impacts'!F10="No","No",IF('EV-BE_Impacts'!F10="Partial","Partial","")))</f>
        <v>Yes</v>
      </c>
      <c r="Q13" s="117" t="s">
        <v>246</v>
      </c>
      <c r="R13" s="117" t="s">
        <v>246</v>
      </c>
      <c r="S13" s="110"/>
      <c r="T13" s="38"/>
      <c r="U13" s="38"/>
      <c r="V13" s="38"/>
      <c r="Z13" s="38" t="s">
        <v>165</v>
      </c>
      <c r="AA13" s="38" t="s">
        <v>247</v>
      </c>
    </row>
    <row r="14" spans="2:28" ht="18.5" x14ac:dyDescent="0.35">
      <c r="B14" s="20"/>
      <c r="C14" s="406"/>
      <c r="D14" s="155" t="s">
        <v>124</v>
      </c>
      <c r="E14" s="140" t="str">
        <f>IF(EE_Impacts!$E$9="Yes", "Yes","No")</f>
        <v>Yes</v>
      </c>
      <c r="F14" s="144" t="str">
        <f>IF(DR_Impacts!$E$9="Yes", "Yes","No")</f>
        <v>Yes</v>
      </c>
      <c r="G14" s="147" t="str">
        <f>IF(DG_Impacts!$E$9="Yes", "Yes","No")</f>
        <v>Yes</v>
      </c>
      <c r="H14" s="144" t="str">
        <f>IF(DS_Impacts!$E$9="Yes", "Yes","No")</f>
        <v>Yes</v>
      </c>
      <c r="I14" s="140" t="str">
        <f>IF('EV-BE_Impacts'!$E$9="Yes", "Yes","No")</f>
        <v>Yes</v>
      </c>
      <c r="J14" s="152" t="str" cm="1">
        <f t="array" ref="J14">IF(AND(E14:I14="Yes"),"Yes",IF(AND(E14:I14="No"),"No","Inconsistent"))</f>
        <v>Yes</v>
      </c>
      <c r="K14" s="327" t="str">
        <f t="shared" si="0"/>
        <v>Consistent</v>
      </c>
      <c r="L14" s="153" t="str">
        <f>IF(EE_Impacts!F12="Yes", "Yes",IF(EE_Impacts!F12="No","No",IF(EE_Impacts!F12="Partial","Partial","")))</f>
        <v>Yes</v>
      </c>
      <c r="M14" s="153" t="str">
        <f>IF(DR_Impacts!F12="Yes","Yes",IF(DR_Impacts!F12&lt;&gt;"No","No",IF(DR_Impacts!F12&lt;&gt;"Partial","Partial","")))</f>
        <v>Yes</v>
      </c>
      <c r="N14" s="107" t="str">
        <f>IF(DG_Impacts!F12="Yes", "Yes",IF(DG_Impacts!F12="No","No",IF(DG_Impacts!F12="Partial","Partial","")))</f>
        <v>Yes</v>
      </c>
      <c r="O14" s="153" t="str">
        <f>IF(DS_Impacts!F12="Yes", "Yes",IF(DS_Impacts!F12="No","No",IF(DS_Impacts!F12="Partial","Partial","")))</f>
        <v>Yes</v>
      </c>
      <c r="P14" s="112" t="str">
        <f>IF('EV-BE_Impacts'!F12="Yes", "Yes",IF('EV-BE_Impacts'!F12="No","No",IF('EV-BE_Impacts'!F12="Partial","Partial","")))</f>
        <v>Yes</v>
      </c>
      <c r="Q14" s="117" t="s">
        <v>246</v>
      </c>
      <c r="R14" s="117" t="s">
        <v>246</v>
      </c>
      <c r="S14" s="110"/>
      <c r="T14" s="38"/>
      <c r="U14" s="38"/>
      <c r="V14" s="38"/>
      <c r="Z14" s="38" t="s">
        <v>166</v>
      </c>
      <c r="AA14" s="38" t="s">
        <v>167</v>
      </c>
    </row>
    <row r="15" spans="2:28" ht="18.5" x14ac:dyDescent="0.35">
      <c r="B15" s="20"/>
      <c r="C15" s="406"/>
      <c r="D15" s="155" t="s">
        <v>125</v>
      </c>
      <c r="E15" s="140" t="str">
        <f>IF(EE_Impacts!$E$9="Yes", "Yes","No")</f>
        <v>Yes</v>
      </c>
      <c r="F15" s="144" t="str">
        <f>IF(DR_Impacts!$E$9="Yes", "Yes","No")</f>
        <v>Yes</v>
      </c>
      <c r="G15" s="147" t="str">
        <f>IF(DG_Impacts!$E$9="Yes", "Yes","No")</f>
        <v>Yes</v>
      </c>
      <c r="H15" s="144" t="str">
        <f>IF(DS_Impacts!$E$9="Yes", "Yes","No")</f>
        <v>Yes</v>
      </c>
      <c r="I15" s="140" t="str">
        <f>IF('EV-BE_Impacts'!$E$9="Yes", "Yes","No")</f>
        <v>Yes</v>
      </c>
      <c r="J15" s="152" t="str" cm="1">
        <f t="array" ref="J15">IF(AND(E15:I15="Yes"),"Yes",IF(AND(E15:I15="No"),"No","Inconsistent"))</f>
        <v>Yes</v>
      </c>
      <c r="K15" s="327" t="str">
        <f t="shared" si="0"/>
        <v>Consistent</v>
      </c>
      <c r="L15" s="153" t="str">
        <f>IF(EE_Impacts!F13="Yes", "Yes",IF(EE_Impacts!F13="No","No",IF(EE_Impacts!F13="Partial","Partial","")))</f>
        <v>Yes</v>
      </c>
      <c r="M15" s="153" t="str">
        <f>IF(DR_Impacts!F13="Yes","Yes",IF(DR_Impacts!F13&lt;&gt;"No","No",IF(DR_Impacts!F13&lt;&gt;"Partial","Partial","")))</f>
        <v>Yes</v>
      </c>
      <c r="N15" s="107" t="str">
        <f>IF(DG_Impacts!F13="Yes", "Yes",IF(DG_Impacts!F13="No","No",IF(DG_Impacts!F13="Partial","Partial","")))</f>
        <v>Yes</v>
      </c>
      <c r="O15" s="153" t="str">
        <f>IF(DS_Impacts!F13="Yes", "Yes",IF(DS_Impacts!F13="No","No",IF(DS_Impacts!F13="Partial","Partial","")))</f>
        <v>Yes</v>
      </c>
      <c r="P15" s="112" t="str">
        <f>IF('EV-BE_Impacts'!F13="Yes", "Yes",IF('EV-BE_Impacts'!F13="No","No",IF('EV-BE_Impacts'!F13="Partial","Partial","")))</f>
        <v>Yes</v>
      </c>
      <c r="Q15" s="117" t="s">
        <v>167</v>
      </c>
      <c r="R15" s="117" t="s">
        <v>246</v>
      </c>
      <c r="S15" s="110"/>
      <c r="T15" s="38"/>
      <c r="U15" s="38"/>
      <c r="V15" s="38"/>
    </row>
    <row r="16" spans="2:28" ht="18.5" x14ac:dyDescent="0.35">
      <c r="B16" s="20"/>
      <c r="C16" s="406"/>
      <c r="D16" s="155" t="s">
        <v>126</v>
      </c>
      <c r="E16" s="140" t="str">
        <f>IF(EE_Impacts!$E$9="Yes", "Yes","No")</f>
        <v>Yes</v>
      </c>
      <c r="F16" s="144" t="str">
        <f>IF(DR_Impacts!$E$9="Yes", "Yes","No")</f>
        <v>Yes</v>
      </c>
      <c r="G16" s="147" t="str">
        <f>IF(DG_Impacts!$E$9="Yes", "Yes","No")</f>
        <v>Yes</v>
      </c>
      <c r="H16" s="144" t="str">
        <f>IF(DS_Impacts!$E$9="Yes", "Yes","No")</f>
        <v>Yes</v>
      </c>
      <c r="I16" s="140" t="str">
        <f>IF('EV-BE_Impacts'!$E$9="Yes", "Yes","No")</f>
        <v>Yes</v>
      </c>
      <c r="J16" s="152" t="str" cm="1">
        <f t="array" ref="J16">IF(AND(E16:I16="Yes"),"Yes",IF(AND(E16:I16="No"),"No","Inconsistent"))</f>
        <v>Yes</v>
      </c>
      <c r="K16" s="327" t="str">
        <f t="shared" si="0"/>
        <v>Consistent</v>
      </c>
      <c r="L16" s="153" t="str">
        <f>IF(EE_Impacts!F14="Yes", "Yes",IF(EE_Impacts!F14="No","No",IF(EE_Impacts!F14="Partial","Partial","")))</f>
        <v>No</v>
      </c>
      <c r="M16" s="153" t="str">
        <f>IF(DR_Impacts!F14="Yes","Yes",IF(DR_Impacts!F14&lt;&gt;"No","No",IF(DR_Impacts!F14&lt;&gt;"Partial","Partial","")))</f>
        <v>Yes</v>
      </c>
      <c r="N16" s="107" t="str">
        <f>IF(DG_Impacts!F14="Yes", "Yes",IF(DG_Impacts!F14="No","No",IF(DG_Impacts!F14="Partial","Partial","")))</f>
        <v>Yes</v>
      </c>
      <c r="O16" s="153" t="str">
        <f>IF(DS_Impacts!F14="Yes", "Yes",IF(DS_Impacts!F14="No","No",IF(DS_Impacts!F14="Partial","Partial","")))</f>
        <v>Yes</v>
      </c>
      <c r="P16" s="112" t="str">
        <f>IF('EV-BE_Impacts'!F14="Yes", "Yes",IF('EV-BE_Impacts'!F14="No","No",IF('EV-BE_Impacts'!F14="Partial","Partial","")))</f>
        <v>Yes</v>
      </c>
      <c r="Q16" s="117" t="s">
        <v>246</v>
      </c>
      <c r="R16" s="117" t="s">
        <v>246</v>
      </c>
      <c r="S16" s="110"/>
      <c r="T16" s="38"/>
      <c r="U16" s="38"/>
      <c r="V16" s="38"/>
    </row>
    <row r="17" spans="2:22" ht="18.5" x14ac:dyDescent="0.35">
      <c r="B17" s="20"/>
      <c r="C17" s="406"/>
      <c r="D17" s="155" t="s">
        <v>127</v>
      </c>
      <c r="E17" s="140" t="str">
        <f>IF(EE_Impacts!$E$9="Yes", "Yes","No")</f>
        <v>Yes</v>
      </c>
      <c r="F17" s="144" t="str">
        <f>IF(DR_Impacts!$E$9="Yes", "Yes","No")</f>
        <v>Yes</v>
      </c>
      <c r="G17" s="147" t="str">
        <f>IF(DG_Impacts!$E$9="Yes", "Yes","No")</f>
        <v>Yes</v>
      </c>
      <c r="H17" s="144" t="str">
        <f>IF(DS_Impacts!$E$9="Yes", "Yes","No")</f>
        <v>Yes</v>
      </c>
      <c r="I17" s="140" t="str">
        <f>IF('EV-BE_Impacts'!$E$9="Yes", "Yes","No")</f>
        <v>Yes</v>
      </c>
      <c r="J17" s="152" t="str" cm="1">
        <f t="array" ref="J17">IF(AND(E17:I17="Yes"),"Yes",IF(AND(E17:I17="No"),"No","Inconsistent"))</f>
        <v>Yes</v>
      </c>
      <c r="K17" s="327" t="str">
        <f t="shared" si="0"/>
        <v>Consistent</v>
      </c>
      <c r="L17" s="153" t="str">
        <f>IF(EE_Impacts!F11="Yes", "Yes",IF(EE_Impacts!F11="No","No",IF(EE_Impacts!F11="Partial","Partial","")))</f>
        <v>No</v>
      </c>
      <c r="M17" s="153" t="str">
        <f>IF(DR_Impacts!F11="Yes","Yes",IF(DR_Impacts!F11&lt;&gt;"No","No",IF(DR_Impacts!F11&lt;&gt;"Partial","Partial","")))</f>
        <v>Partial</v>
      </c>
      <c r="N17" s="107" t="str">
        <f>IF(DG_Impacts!F11="Yes", "Yes",IF(DG_Impacts!F11="No","No",IF(DG_Impacts!F11="Partial","Partial","")))</f>
        <v>No</v>
      </c>
      <c r="O17" s="153" t="str">
        <f>IF(DS_Impacts!F11="Yes", "Yes",IF(DS_Impacts!F11="No","No",IF(DS_Impacts!F11="Partial","Partial","")))</f>
        <v>No</v>
      </c>
      <c r="P17" s="112" t="str">
        <f>IF('EV-BE_Impacts'!F11="Yes", "Yes",IF('EV-BE_Impacts'!F11="No","No",IF('EV-BE_Impacts'!F11="Partial","Partial","")))</f>
        <v>No</v>
      </c>
      <c r="Q17" s="117" t="s">
        <v>167</v>
      </c>
      <c r="R17" s="117" t="s">
        <v>246</v>
      </c>
      <c r="S17" s="110"/>
      <c r="T17" s="38"/>
      <c r="U17" s="38"/>
      <c r="V17" s="38"/>
    </row>
    <row r="18" spans="2:22" ht="18.5" x14ac:dyDescent="0.35">
      <c r="B18" s="20"/>
      <c r="C18" s="406"/>
      <c r="D18" s="155" t="s">
        <v>128</v>
      </c>
      <c r="E18" s="140" t="str">
        <f>IF(EE_Impacts!$E$9="Yes", "Yes","No")</f>
        <v>Yes</v>
      </c>
      <c r="F18" s="144" t="str">
        <f>IF(DR_Impacts!$E$9="Yes", "Yes","No")</f>
        <v>Yes</v>
      </c>
      <c r="G18" s="147" t="str">
        <f>IF(DG_Impacts!$E$9="Yes", "Yes","No")</f>
        <v>Yes</v>
      </c>
      <c r="H18" s="144" t="str">
        <f>IF(DS_Impacts!$E$9="Yes", "Yes","No")</f>
        <v>Yes</v>
      </c>
      <c r="I18" s="140" t="str">
        <f>IF('EV-BE_Impacts'!$E$9="Yes", "Yes","No")</f>
        <v>Yes</v>
      </c>
      <c r="J18" s="152" t="str" cm="1">
        <f t="array" ref="J18">IF(AND(E18:I18="Yes"),"Yes",IF(AND(E18:I18="No"),"No","Inconsistent"))</f>
        <v>Yes</v>
      </c>
      <c r="K18" s="327" t="str">
        <f t="shared" si="0"/>
        <v>Consistent</v>
      </c>
      <c r="L18" s="153" t="str">
        <f>IF(EE_Impacts!F15="Yes", "Yes",IF(EE_Impacts!F15="No","No",IF(EE_Impacts!F15="Partial","Partial","")))</f>
        <v>Yes</v>
      </c>
      <c r="M18" s="153" t="str">
        <f>IF(DR_Impacts!F15="Yes","Yes",IF(DR_Impacts!F15&lt;&gt;"No","No",IF(DR_Impacts!F15&lt;&gt;"Partial","Partial","")))</f>
        <v>Yes</v>
      </c>
      <c r="N18" s="107" t="str">
        <f>IF(DG_Impacts!F16="Yes", "Yes",IF(DG_Impacts!F16="No","No",IF(DG_Impacts!F16="Partial","Partial","")))</f>
        <v>Yes</v>
      </c>
      <c r="O18" s="153" t="str">
        <f>IF(DS_Impacts!F15="Yes", "Yes",IF(DS_Impacts!F15="No","No",IF(DS_Impacts!F15="Partial","Partial","")))</f>
        <v>Yes</v>
      </c>
      <c r="P18" s="112" t="str">
        <f>IF('EV-BE_Impacts'!F15="Yes", "Yes",IF('EV-BE_Impacts'!F15="No","No",IF('EV-BE_Impacts'!F15="Partial","Partial","")))</f>
        <v>Yes</v>
      </c>
      <c r="Q18" s="117" t="s">
        <v>167</v>
      </c>
      <c r="R18" s="117" t="s">
        <v>246</v>
      </c>
      <c r="S18" s="110"/>
      <c r="T18" s="38"/>
      <c r="U18" s="38"/>
      <c r="V18" s="38"/>
    </row>
    <row r="19" spans="2:22" ht="18.5" x14ac:dyDescent="0.35">
      <c r="B19" s="20"/>
      <c r="C19" s="406"/>
      <c r="D19" s="155" t="s">
        <v>129</v>
      </c>
      <c r="E19" s="140" t="str">
        <f>IF(EE_Impacts!$E$9="Yes", "Yes","No")</f>
        <v>Yes</v>
      </c>
      <c r="F19" s="144" t="str">
        <f>IF(DR_Impacts!$E$9="Yes", "Yes","No")</f>
        <v>Yes</v>
      </c>
      <c r="G19" s="147" t="str">
        <f>IF(DG_Impacts!$E$9="Yes", "Yes","No")</f>
        <v>Yes</v>
      </c>
      <c r="H19" s="144" t="str">
        <f>IF(DS_Impacts!$E$9="Yes", "Yes","No")</f>
        <v>Yes</v>
      </c>
      <c r="I19" s="140" t="str">
        <f>IF('EV-BE_Impacts'!$E$9="Yes", "Yes","No")</f>
        <v>Yes</v>
      </c>
      <c r="J19" s="152" t="str" cm="1">
        <f t="array" ref="J19">IF(AND(E19:I19="Yes"),"Yes",IF(AND(E19:I19="No"),"No","Inconsistent"))</f>
        <v>Yes</v>
      </c>
      <c r="K19" s="327" t="str">
        <f t="shared" si="0"/>
        <v>Consistent</v>
      </c>
      <c r="L19" s="153" t="str">
        <f>IF(EE_Impacts!F16="Yes", "Yes",IF(EE_Impacts!F16="No","No",IF(EE_Impacts!F16="Partial","Partial","")))</f>
        <v>Yes</v>
      </c>
      <c r="M19" s="153" t="str">
        <f>IF(DR_Impacts!F16="Yes","Yes",IF(DR_Impacts!F16&lt;&gt;"No","No",IF(DR_Impacts!F16&lt;&gt;"Partial","Partial","")))</f>
        <v>Yes</v>
      </c>
      <c r="N19" s="107" t="str">
        <f>IF(DG_Impacts!F17="Yes", "Yes",IF(DG_Impacts!F17="No","No",IF(DG_Impacts!F17="Partial","Partial","")))</f>
        <v>Yes</v>
      </c>
      <c r="O19" s="153" t="str">
        <f>IF(DS_Impacts!F16="Yes", "Yes",IF(DS_Impacts!F16="No","No",IF(DS_Impacts!F16="Partial","Partial","")))</f>
        <v>Yes</v>
      </c>
      <c r="P19" s="112" t="str">
        <f>IF('EV-BE_Impacts'!F16="Yes", "Yes",IF('EV-BE_Impacts'!F16="No","No",IF('EV-BE_Impacts'!F16="Partial","Partial","")))</f>
        <v>Yes</v>
      </c>
      <c r="Q19" s="117" t="s">
        <v>167</v>
      </c>
      <c r="R19" s="117" t="s">
        <v>246</v>
      </c>
      <c r="S19" s="111"/>
      <c r="T19" s="38"/>
      <c r="U19" s="38"/>
      <c r="V19" s="38"/>
    </row>
    <row r="20" spans="2:22" ht="18.5" x14ac:dyDescent="0.35">
      <c r="B20" s="20"/>
      <c r="C20" s="406"/>
      <c r="D20" s="155" t="s">
        <v>130</v>
      </c>
      <c r="E20" s="140" t="str">
        <f>IF(EE_Impacts!$E$9="Yes", "Yes","No")</f>
        <v>Yes</v>
      </c>
      <c r="F20" s="144" t="str">
        <f>IF(DR_Impacts!$E$9="Yes", "Yes","No")</f>
        <v>Yes</v>
      </c>
      <c r="G20" s="147" t="str">
        <f>IF(DG_Impacts!$E$9="Yes", "Yes","No")</f>
        <v>Yes</v>
      </c>
      <c r="H20" s="144" t="str">
        <f>IF(DS_Impacts!$E$9="Yes", "Yes","No")</f>
        <v>Yes</v>
      </c>
      <c r="I20" s="140" t="str">
        <f>IF('EV-BE_Impacts'!$E$9="Yes", "Yes","No")</f>
        <v>Yes</v>
      </c>
      <c r="J20" s="152" t="str" cm="1">
        <f t="array" ref="J20">IF(AND(E20:I20="Yes"),"Yes",IF(AND(E20:I20="No"),"No","Inconsistent"))</f>
        <v>Yes</v>
      </c>
      <c r="K20" s="327" t="str">
        <f t="shared" si="0"/>
        <v>Consistent</v>
      </c>
      <c r="L20" s="153" t="str">
        <f>IF(EE_Impacts!F17="Yes", "Yes",IF(EE_Impacts!F17="No","No",IF(EE_Impacts!F17="Partial","Partial","")))</f>
        <v>Yes</v>
      </c>
      <c r="M20" s="153" t="str">
        <f>IF(DR_Impacts!F17="Yes","Yes",IF(DR_Impacts!F17&lt;&gt;"No","No",IF(DR_Impacts!F17&lt;&gt;"Partial","Partial","")))</f>
        <v>Yes</v>
      </c>
      <c r="N20" s="107" t="str">
        <f>IF(DG_Impacts!F18="Yes", "Yes",IF(DG_Impacts!F18="No","No",IF(DG_Impacts!F18="Partial","Partial","")))</f>
        <v>Yes</v>
      </c>
      <c r="O20" s="153" t="str">
        <f>IF(DS_Impacts!F17="Yes", "Yes",IF(DS_Impacts!F17="No","No",IF(DS_Impacts!F17="Partial","Partial","")))</f>
        <v>Yes</v>
      </c>
      <c r="P20" s="112" t="str">
        <f>IF('EV-BE_Impacts'!F17="Yes", "Yes",IF('EV-BE_Impacts'!F17="No","No",IF('EV-BE_Impacts'!F17="Partial","Partial","")))</f>
        <v>Yes</v>
      </c>
      <c r="Q20" s="117" t="s">
        <v>167</v>
      </c>
      <c r="R20" s="117" t="s">
        <v>246</v>
      </c>
      <c r="S20" s="110"/>
      <c r="T20" s="38"/>
      <c r="U20" s="38"/>
      <c r="V20" s="38"/>
    </row>
    <row r="21" spans="2:22" ht="18.5" x14ac:dyDescent="0.35">
      <c r="B21" s="20"/>
      <c r="C21" s="406"/>
      <c r="D21" s="155" t="s">
        <v>131</v>
      </c>
      <c r="E21" s="140" t="str">
        <f>IF(EE_Impacts!$E$9="Yes", "Yes","No")</f>
        <v>Yes</v>
      </c>
      <c r="F21" s="144" t="str">
        <f>IF(DR_Impacts!$E$9="Yes", "Yes","No")</f>
        <v>Yes</v>
      </c>
      <c r="G21" s="147" t="str">
        <f>IF(DG_Impacts!$E$9="Yes", "Yes","No")</f>
        <v>Yes</v>
      </c>
      <c r="H21" s="144" t="str">
        <f>IF(DS_Impacts!$E$9="Yes", "Yes","No")</f>
        <v>Yes</v>
      </c>
      <c r="I21" s="140" t="str">
        <f>IF('EV-BE_Impacts'!$E$9="Yes", "Yes","No")</f>
        <v>Yes</v>
      </c>
      <c r="J21" s="152" t="str" cm="1">
        <f t="array" ref="J21">IF(AND(E21:I21="Yes"),"Yes",IF(AND(E21:I21="No"),"No","Inconsistent"))</f>
        <v>Yes</v>
      </c>
      <c r="K21" s="321" t="str">
        <f t="shared" si="0"/>
        <v>Consistent</v>
      </c>
      <c r="L21" s="153" t="str">
        <f>IF(EE_Impacts!F20="Yes", "Yes",IF(EE_Impacts!F20="No","No",IF(EE_Impacts!F20="Partial","Partial","")))</f>
        <v>Yes</v>
      </c>
      <c r="M21" s="153" t="str">
        <f>IF(DR_Impacts!F20="Yes","Yes",IF(DR_Impacts!F20&lt;&gt;"No","No",IF(DR_Impacts!F20&lt;&gt;"Partial","Partial","")))</f>
        <v>Yes</v>
      </c>
      <c r="N21" s="107" t="str">
        <f>IF(DG_Impacts!F21="Yes", "Yes",IF(DG_Impacts!F21="No","No",IF(DG_Impacts!F21="Partial","Partial","")))</f>
        <v>Yes</v>
      </c>
      <c r="O21" s="153" t="str">
        <f>IF(DS_Impacts!F20="Yes", "Yes",IF(DS_Impacts!F20="No","No",IF(DS_Impacts!F20="Partial","Partial","")))</f>
        <v>Yes</v>
      </c>
      <c r="P21" s="112" t="str">
        <f>IF('EV-BE_Impacts'!F20="Yes", "Yes",IF('EV-BE_Impacts'!F20="No","No",IF('EV-BE_Impacts'!F20="Partial","Partial","")))</f>
        <v>Yes</v>
      </c>
      <c r="Q21" s="117" t="s">
        <v>167</v>
      </c>
      <c r="R21" s="117" t="s">
        <v>246</v>
      </c>
      <c r="S21" s="110"/>
      <c r="T21" s="38"/>
      <c r="U21" s="38"/>
      <c r="V21" s="38"/>
    </row>
    <row r="22" spans="2:22" ht="18.5" x14ac:dyDescent="0.35">
      <c r="B22" s="20"/>
      <c r="C22" s="406"/>
      <c r="D22" s="155" t="s">
        <v>132</v>
      </c>
      <c r="E22" s="140" t="str">
        <f>IF(EE_Impacts!$E$9="Yes", "Yes","No")</f>
        <v>Yes</v>
      </c>
      <c r="F22" s="144" t="str">
        <f>IF(DR_Impacts!$E$9="Yes", "Yes","No")</f>
        <v>Yes</v>
      </c>
      <c r="G22" s="147" t="str">
        <f>IF(DG_Impacts!$E$9="Yes", "Yes","No")</f>
        <v>Yes</v>
      </c>
      <c r="H22" s="144" t="str">
        <f>IF(DS_Impacts!$E$9="Yes", "Yes","No")</f>
        <v>Yes</v>
      </c>
      <c r="I22" s="140" t="str">
        <f>IF('EV-BE_Impacts'!$E$9="Yes", "Yes","No")</f>
        <v>Yes</v>
      </c>
      <c r="J22" s="319" t="str" cm="1">
        <f t="array" ref="J22">IF(AND(E22:I22="Yes"),"Yes",IF(AND(E22:I22="No"),"No","Inconsistent"))</f>
        <v>Yes</v>
      </c>
      <c r="K22" s="117" t="str">
        <f t="shared" si="0"/>
        <v>Consistent</v>
      </c>
      <c r="L22" s="153" t="str">
        <f>IF(EE_Impacts!F18="Yes", "Yes",IF(EE_Impacts!F18="No","No",IF(EE_Impacts!F18="Partial","Partial","")))</f>
        <v>Yes</v>
      </c>
      <c r="M22" s="153" t="str">
        <f>IF(DR_Impacts!F19="Yes","Yes",IF(DR_Impacts!F19&lt;&gt;"No","No",IF(DR_Impacts!F19&lt;&gt;"Partial","Partial","")))</f>
        <v>Yes</v>
      </c>
      <c r="N22" s="107" t="str">
        <f>IF(DG_Impacts!F20="Yes", "Yes",IF(DG_Impacts!F20="No","No",IF(DG_Impacts!F20="Partial","Partial","")))</f>
        <v>Partial</v>
      </c>
      <c r="O22" s="153" t="str">
        <f>IF(DS_Impacts!F19="Yes", "Yes",IF(DS_Impacts!F19="No","No",IF(DS_Impacts!F19="Partial","Partial","")))</f>
        <v>Partial</v>
      </c>
      <c r="P22" s="112" t="str">
        <f>IF('EV-BE_Impacts'!F18="Yes", "Yes",IF('EV-BE_Impacts'!F18="No","No",IF('EV-BE_Impacts'!F18="Partial","Partial","")))</f>
        <v>Partial</v>
      </c>
      <c r="Q22" s="117" t="s">
        <v>246</v>
      </c>
      <c r="R22" s="117" t="s">
        <v>246</v>
      </c>
      <c r="S22" s="110"/>
      <c r="T22" s="38"/>
      <c r="U22" s="38"/>
      <c r="V22" s="38"/>
    </row>
    <row r="23" spans="2:22" ht="18.5" x14ac:dyDescent="0.35">
      <c r="B23" s="20"/>
      <c r="C23" s="406"/>
      <c r="D23" s="155" t="s">
        <v>133</v>
      </c>
      <c r="E23" s="329"/>
      <c r="F23" s="144" t="str">
        <f>IF(DR_Impacts!$E$9="Yes", "Yes","No")</f>
        <v>Yes</v>
      </c>
      <c r="G23" s="147" t="str">
        <f>IF(DG_Impacts!$E$9="Yes", "Yes","No")</f>
        <v>Yes</v>
      </c>
      <c r="H23" s="144" t="str">
        <f>IF(DS_Impacts!$E$9="Yes", "Yes","No")</f>
        <v>Yes</v>
      </c>
      <c r="I23" s="140" t="str">
        <f>IF('EV-BE_Impacts'!$E$9="Yes", "Yes","No")</f>
        <v>Yes</v>
      </c>
      <c r="J23" s="319" t="str" cm="1">
        <f t="array" ref="J23">IF(AND(F23:I23="Yes"),"Yes",IF(AND(F23:I23="No"),"No","Inconsistent"))</f>
        <v>Yes</v>
      </c>
      <c r="K23" s="117" t="str">
        <f t="shared" si="0"/>
        <v>Consistent</v>
      </c>
      <c r="L23" s="336"/>
      <c r="M23" s="153" t="str">
        <f>IF(DR_Impacts!F18="Yes","Yes",IF(DR_Impacts!F18&lt;&gt;"No","No",IF(DR_Impacts!F18&lt;&gt;"Partial","Partial","")))</f>
        <v>Yes</v>
      </c>
      <c r="N23" s="107" t="str">
        <f>IF(DG_Impacts!F19="Yes", "Yes",IF(DG_Impacts!F19="No","No",IF(DG_Impacts!F19="Partial","Partial","")))</f>
        <v>Partial</v>
      </c>
      <c r="O23" s="153" t="str">
        <f>IF(DS_Impacts!F18="Yes", "Yes",IF(DS_Impacts!F18="No","No",IF(DS_Impacts!F18="Partial","Partial","")))</f>
        <v>Partial</v>
      </c>
      <c r="P23" s="112" t="str">
        <f>IF('EV-BE_Impacts'!F19="Yes", "Yes",IF('EV-BE_Impacts'!F19="No","No",IF('EV-BE_Impacts'!F19="Partial","Partial","")))</f>
        <v>Partial</v>
      </c>
      <c r="Q23" s="117" t="s">
        <v>167</v>
      </c>
      <c r="R23" s="117" t="s">
        <v>246</v>
      </c>
      <c r="S23" s="110"/>
      <c r="T23" s="38"/>
      <c r="U23" s="38"/>
      <c r="V23" s="38"/>
    </row>
    <row r="24" spans="2:22" ht="18.5" x14ac:dyDescent="0.35">
      <c r="B24" s="20"/>
      <c r="C24" s="406"/>
      <c r="D24" s="155" t="s">
        <v>134</v>
      </c>
      <c r="E24" s="140" t="str">
        <f>IF(EE_Impacts!$E$9="Yes", "Yes","No")</f>
        <v>Yes</v>
      </c>
      <c r="F24" s="144" t="str">
        <f>IF(DR_Impacts!$E$9="Yes", "Yes","No")</f>
        <v>Yes</v>
      </c>
      <c r="G24" s="147" t="str">
        <f>IF(DG_Impacts!$E$9="Yes", "Yes","No")</f>
        <v>Yes</v>
      </c>
      <c r="H24" s="144" t="str">
        <f>IF(DS_Impacts!$E$9="Yes", "Yes","No")</f>
        <v>Yes</v>
      </c>
      <c r="I24" s="140" t="str">
        <f>IF('EV-BE_Impacts'!$E$9="Yes", "Yes","No")</f>
        <v>Yes</v>
      </c>
      <c r="J24" s="319" t="str" cm="1">
        <f t="array" ref="J24">IF(AND(E24:I24="Yes"),"Yes",IF(AND(E24:I24="No"),"No","Inconsistent"))</f>
        <v>Yes</v>
      </c>
      <c r="K24" s="117" t="str">
        <f t="shared" si="0"/>
        <v>Consistent</v>
      </c>
      <c r="L24" s="153" t="str">
        <f>IF(EE_Impacts!F25="Yes", "Yes",IF(EE_Impacts!F25="No","No",IF(EE_Impacts!F25="Partial","Partial","")))</f>
        <v>Yes</v>
      </c>
      <c r="M24" s="153" t="str">
        <f>IF(DR_Impacts!F25="Yes","Yes",IF(DR_Impacts!F25&lt;&gt;"No","No",IF(DR_Impacts!F25&lt;&gt;"Partial","Partial","")))</f>
        <v>Yes</v>
      </c>
      <c r="N24" s="107" t="str">
        <f>IF(DG_Impacts!F26="Yes", "Yes",IF(DG_Impacts!F26="No","No",IF(DG_Impacts!F26="Partial","Partial","")))</f>
        <v>Yes</v>
      </c>
      <c r="O24" s="153" t="str">
        <f>IF(DS_Impacts!F25="Yes", "Yes",IF(DS_Impacts!F25="No","No",IF(DS_Impacts!F25="Partial","Partial","")))</f>
        <v>Yes</v>
      </c>
      <c r="P24" s="112" t="str">
        <f>IF('EV-BE_Impacts'!F25="Yes", "Yes",IF('EV-BE_Impacts'!F25="No","No",IF('EV-BE_Impacts'!F25="Partial","Partial","")))</f>
        <v>Yes</v>
      </c>
      <c r="Q24" s="117" t="s">
        <v>167</v>
      </c>
      <c r="R24" s="117" t="s">
        <v>246</v>
      </c>
      <c r="S24" s="110"/>
      <c r="T24" s="38"/>
      <c r="U24" s="38"/>
      <c r="V24" s="38"/>
    </row>
    <row r="25" spans="2:22" ht="18.5" x14ac:dyDescent="0.35">
      <c r="B25" s="20"/>
      <c r="C25" s="406"/>
      <c r="D25" s="155" t="s">
        <v>135</v>
      </c>
      <c r="E25" s="140" t="str">
        <f>IF(EE_Impacts!$E$9="Yes", "Yes","No")</f>
        <v>Yes</v>
      </c>
      <c r="F25" s="144" t="str">
        <f>IF(DR_Impacts!$E$9="Yes", "Yes","No")</f>
        <v>Yes</v>
      </c>
      <c r="G25" s="147" t="str">
        <f>IF(DG_Impacts!$E$9="Yes", "Yes","No")</f>
        <v>Yes</v>
      </c>
      <c r="H25" s="144" t="str">
        <f>IF(DS_Impacts!$E$9="Yes", "Yes","No")</f>
        <v>Yes</v>
      </c>
      <c r="I25" s="140" t="str">
        <f>IF('EV-BE_Impacts'!$E$9="Yes", "Yes","No")</f>
        <v>Yes</v>
      </c>
      <c r="J25" s="319" t="str" cm="1">
        <f t="array" ref="J25">IF(AND(E25:I25="Yes"),"Yes",IF(AND(E25:I25="No"),"No","Inconsistent"))</f>
        <v>Yes</v>
      </c>
      <c r="K25" s="117" t="str">
        <f t="shared" si="0"/>
        <v>Consistent</v>
      </c>
      <c r="L25" s="153" t="str">
        <f>IF(EE_Impacts!F26="Yes", "Yes",IF(EE_Impacts!F26="No","No",IF(EE_Impacts!F26="Partial","Partial","")))</f>
        <v>Yes</v>
      </c>
      <c r="M25" s="153" t="str">
        <f>IF(DR_Impacts!F26="Yes","Yes",IF(DR_Impacts!F26&lt;&gt;"No","No",IF(DR_Impacts!F26&lt;&gt;"Partial","Partial","")))</f>
        <v>Yes</v>
      </c>
      <c r="N25" s="107" t="str">
        <f>IF(DG_Impacts!F27="Yes", "Yes",IF(DG_Impacts!F27="No","No",IF(DG_Impacts!F27="Partial","Partial","")))</f>
        <v>No</v>
      </c>
      <c r="O25" s="153" t="str">
        <f>IF(DS_Impacts!F26="Yes", "Yes",IF(DS_Impacts!F26="No","No",IF(DS_Impacts!F26="Partial","Partial","")))</f>
        <v>No</v>
      </c>
      <c r="P25" s="112" t="str">
        <f>IF('EV-BE_Impacts'!F26="Yes", "Yes",IF('EV-BE_Impacts'!F26="No","No",IF('EV-BE_Impacts'!F26="Partial","Partial","")))</f>
        <v>Yes</v>
      </c>
      <c r="Q25" s="117" t="s">
        <v>167</v>
      </c>
      <c r="R25" s="117" t="s">
        <v>246</v>
      </c>
      <c r="S25" s="110"/>
      <c r="T25" s="38"/>
      <c r="U25" s="38"/>
      <c r="V25" s="38"/>
    </row>
    <row r="26" spans="2:22" ht="18.5" x14ac:dyDescent="0.35">
      <c r="B26" s="20"/>
      <c r="C26" s="406"/>
      <c r="D26" s="155" t="s">
        <v>136</v>
      </c>
      <c r="E26" s="140" t="str">
        <f>IF(EE_Impacts!$E$9="Yes", "Yes","No")</f>
        <v>Yes</v>
      </c>
      <c r="F26" s="144" t="str">
        <f>IF(DR_Impacts!$E$9="Yes", "Yes","No")</f>
        <v>Yes</v>
      </c>
      <c r="G26" s="147" t="str">
        <f>IF(DG_Impacts!$E$9="Yes", "Yes","No")</f>
        <v>Yes</v>
      </c>
      <c r="H26" s="144" t="str">
        <f>IF(DS_Impacts!$E$9="Yes", "Yes","No")</f>
        <v>Yes</v>
      </c>
      <c r="I26" s="140" t="str">
        <f>IF('EV-BE_Impacts'!$E$9="Yes", "Yes","No")</f>
        <v>Yes</v>
      </c>
      <c r="J26" s="319" t="str" cm="1">
        <f t="array" ref="J26">IF(AND(E26:I26="Yes"),"Yes",IF(AND(E26:I26="No"),"No","Inconsistent"))</f>
        <v>Yes</v>
      </c>
      <c r="K26" s="117" t="str">
        <f t="shared" si="0"/>
        <v>Consistent</v>
      </c>
      <c r="L26" s="153" t="str">
        <f>IF(EE_Impacts!F27="Yes", "Yes",IF(EE_Impacts!F27="No","No",IF(EE_Impacts!F27="Partial","Partial","")))</f>
        <v>Yes</v>
      </c>
      <c r="M26" s="153" t="str">
        <f>IF(DR_Impacts!F27="Yes","Yes",IF(DR_Impacts!F27&lt;&gt;"No","No",IF(DR_Impacts!F27&lt;&gt;"Partial","Partial","")))</f>
        <v>Yes</v>
      </c>
      <c r="N26" s="107" t="str">
        <f>IF(DG_Impacts!F28="Yes", "Yes",IF(DG_Impacts!F28="No","No",IF(DG_Impacts!F28="Partial","Partial","")))</f>
        <v>Yes</v>
      </c>
      <c r="O26" s="153" t="str">
        <f>IF(DS_Impacts!F27="Yes", "Yes",IF(DS_Impacts!F27="No","No",IF(DS_Impacts!F27="Partial","Partial","")))</f>
        <v>Yes</v>
      </c>
      <c r="P26" s="112" t="str">
        <f>IF('EV-BE_Impacts'!F27="Yes", "Yes",IF('EV-BE_Impacts'!F27="No","No",IF('EV-BE_Impacts'!F27="Partial","Partial","")))</f>
        <v>Yes</v>
      </c>
      <c r="Q26" s="117" t="s">
        <v>246</v>
      </c>
      <c r="R26" s="117" t="s">
        <v>246</v>
      </c>
      <c r="S26" s="110"/>
      <c r="T26" s="38"/>
      <c r="U26" s="38"/>
      <c r="V26" s="38"/>
    </row>
    <row r="27" spans="2:22" ht="18.5" x14ac:dyDescent="0.35">
      <c r="B27" s="20"/>
      <c r="C27" s="406"/>
      <c r="D27" s="155" t="s">
        <v>137</v>
      </c>
      <c r="E27" s="329"/>
      <c r="F27" s="310"/>
      <c r="G27" s="147" t="str">
        <f>IF(DG_Impacts!$E$9="Yes", "Yes","No")</f>
        <v>Yes</v>
      </c>
      <c r="H27" s="310"/>
      <c r="I27" s="329"/>
      <c r="J27" s="319" t="str">
        <f>IF(AND(G27="Yes"),"Yes",IF(AND(G27="No"),"No","Inconsistent"))</f>
        <v>Yes</v>
      </c>
      <c r="K27" s="117" t="str">
        <f t="shared" si="0"/>
        <v>Consistent</v>
      </c>
      <c r="L27" s="336"/>
      <c r="M27" s="336"/>
      <c r="N27" s="107" t="str">
        <f>IF(DG_Impacts!F15="Yes", "Yes",IF(DG_Impacts!F15="No","No",IF(DG_Impacts!F15="Partial","Partial","")))</f>
        <v>No</v>
      </c>
      <c r="O27" s="336"/>
      <c r="P27" s="334"/>
      <c r="Q27" s="117" t="s">
        <v>246</v>
      </c>
      <c r="R27" s="117" t="s">
        <v>246</v>
      </c>
      <c r="S27" s="110"/>
      <c r="T27" s="38"/>
      <c r="U27" s="38"/>
      <c r="V27" s="38"/>
    </row>
    <row r="28" spans="2:22" ht="18.5" x14ac:dyDescent="0.35">
      <c r="B28" s="20"/>
      <c r="C28" s="406"/>
      <c r="D28" s="155" t="s">
        <v>138</v>
      </c>
      <c r="E28" s="140" t="str">
        <f>IF(EE_Impacts!$E$9="Yes", "Yes","No")</f>
        <v>Yes</v>
      </c>
      <c r="F28" s="144" t="str">
        <f>IF(DR_Impacts!$E$9="Yes", "Yes","No")</f>
        <v>Yes</v>
      </c>
      <c r="G28" s="147" t="str">
        <f>IF(DG_Impacts!$E$9="Yes", "Yes","No")</f>
        <v>Yes</v>
      </c>
      <c r="H28" s="144" t="str">
        <f>IF(DS_Impacts!$E$9="Yes", "Yes","No")</f>
        <v>Yes</v>
      </c>
      <c r="I28" s="140" t="str">
        <f>IF('EV-BE_Impacts'!$E$9="Yes", "Yes","No")</f>
        <v>Yes</v>
      </c>
      <c r="J28" s="319" t="str" cm="1">
        <f t="array" ref="J28">IF(AND(E28:I28="Yes"),"Yes",IF(AND(E28:I28="No"),"No","Inconsistent"))</f>
        <v>Yes</v>
      </c>
      <c r="K28" s="117" t="str">
        <f t="shared" si="0"/>
        <v>Consistent</v>
      </c>
      <c r="L28" s="153" t="str">
        <f>IF(EE_Impacts!F24="Yes", "Yes",IF(EE_Impacts!F24="No","No",IF(EE_Impacts!F24="Partial","Partial","")))</f>
        <v>Yes</v>
      </c>
      <c r="M28" s="153" t="str">
        <f>IF(DR_Impacts!F24="Yes","Yes",IF(DR_Impacts!F24&lt;&gt;"No","No",IF(DR_Impacts!F24&lt;&gt;"Partial","Partial","")))</f>
        <v>Yes</v>
      </c>
      <c r="N28" s="107" t="str">
        <f>IF(DG_Impacts!F25="Yes", "Yes",IF(DG_Impacts!F25="No","No",IF(DG_Impacts!F25="Partial","Partial","")))</f>
        <v>Yes</v>
      </c>
      <c r="O28" s="153" t="str">
        <f>IF(DS_Impacts!F24="Yes", "Yes",IF(DS_Impacts!F24="No","No",IF(DS_Impacts!F24="Partial","Partial","")))</f>
        <v>Yes</v>
      </c>
      <c r="P28" s="112" t="str">
        <f>IF('EV-BE_Impacts'!F24="Yes", "Yes",IF('EV-BE_Impacts'!F24="No","No",IF('EV-BE_Impacts'!F24="Partial","Partial","")))</f>
        <v>Yes</v>
      </c>
      <c r="Q28" s="117" t="s">
        <v>246</v>
      </c>
      <c r="R28" s="117" t="s">
        <v>246</v>
      </c>
      <c r="S28" s="110"/>
      <c r="T28" s="38"/>
      <c r="U28" s="38"/>
      <c r="V28" s="38"/>
    </row>
    <row r="29" spans="2:22" ht="18.5" x14ac:dyDescent="0.35">
      <c r="B29" s="20"/>
      <c r="C29" s="406"/>
      <c r="D29" s="155" t="s">
        <v>139</v>
      </c>
      <c r="E29" s="140" t="str">
        <f>IF(EE_Impacts!$E$9="Yes", "Yes","No")</f>
        <v>Yes</v>
      </c>
      <c r="F29" s="144" t="str">
        <f>IF(DR_Impacts!$E$9="Yes", "Yes","No")</f>
        <v>Yes</v>
      </c>
      <c r="G29" s="147" t="str">
        <f>IF(DG_Impacts!$E$9="Yes", "Yes","No")</f>
        <v>Yes</v>
      </c>
      <c r="H29" s="144" t="str">
        <f>IF(DS_Impacts!$E$9="Yes", "Yes","No")</f>
        <v>Yes</v>
      </c>
      <c r="I29" s="140" t="str">
        <f>IF('EV-BE_Impacts'!$E$9="Yes", "Yes","No")</f>
        <v>Yes</v>
      </c>
      <c r="J29" s="319" t="str" cm="1">
        <f t="array" ref="J29">IF(AND(E29:I29="Yes"),"Yes",IF(AND(E29:I29="No"),"No","Inconsistent"))</f>
        <v>Yes</v>
      </c>
      <c r="K29" s="117" t="str">
        <f t="shared" si="0"/>
        <v>Consistent</v>
      </c>
      <c r="L29" s="153" t="str">
        <f>IF(EE_Impacts!F21="Yes", "Yes",IF(EE_Impacts!F21="No","No",IF(EE_Impacts!F21="Partial","Partial","")))</f>
        <v>Yes</v>
      </c>
      <c r="M29" s="153" t="str">
        <f>IF(DR_Impacts!F21="Yes","Yes",IF(DR_Impacts!F21&lt;&gt;"No","No",IF(DR_Impacts!F21&lt;&gt;"Partial","Partial","")))</f>
        <v>Partial</v>
      </c>
      <c r="N29" s="107" t="str">
        <f>IF(DG_Impacts!F22="Yes", "Yes",IF(DG_Impacts!F22="No","No",IF(DG_Impacts!F22="Partial","Partial","")))</f>
        <v>No</v>
      </c>
      <c r="O29" s="153" t="str">
        <f>IF(DS_Impacts!F21="Yes", "Yes",IF(DS_Impacts!F21="No","No",IF(DS_Impacts!F21="Partial","Partial","")))</f>
        <v>No</v>
      </c>
      <c r="P29" s="112" t="str">
        <f>IF('EV-BE_Impacts'!F21="Yes", "Yes",IF('EV-BE_Impacts'!F21="No","No",IF('EV-BE_Impacts'!F21="Partial","Partial","")))</f>
        <v>No</v>
      </c>
      <c r="Q29" s="117" t="s">
        <v>167</v>
      </c>
      <c r="R29" s="117" t="s">
        <v>246</v>
      </c>
      <c r="S29" s="110"/>
      <c r="T29" s="38"/>
      <c r="U29" s="38"/>
      <c r="V29" s="38"/>
    </row>
    <row r="30" spans="2:22" ht="18.5" x14ac:dyDescent="0.35">
      <c r="B30" s="20"/>
      <c r="C30" s="406"/>
      <c r="D30" s="155" t="s">
        <v>140</v>
      </c>
      <c r="E30" s="140" t="str">
        <f>IF(EE_Impacts!$E$9="Yes", "Yes","No")</f>
        <v>Yes</v>
      </c>
      <c r="F30" s="144" t="str">
        <f>IF(DR_Impacts!$E$9="Yes", "Yes","No")</f>
        <v>Yes</v>
      </c>
      <c r="G30" s="147" t="str">
        <f>IF(DG_Impacts!$E$9="Yes", "Yes","No")</f>
        <v>Yes</v>
      </c>
      <c r="H30" s="144" t="str">
        <f>IF(DS_Impacts!$E$9="Yes", "Yes","No")</f>
        <v>Yes</v>
      </c>
      <c r="I30" s="140" t="str">
        <f>IF('EV-BE_Impacts'!$E$9="Yes", "Yes","No")</f>
        <v>Yes</v>
      </c>
      <c r="J30" s="319" t="str" cm="1">
        <f t="array" ref="J30">IF(AND(E30:I30="Yes"),"Yes",IF(AND(E30:I30="No"),"No","Inconsistent"))</f>
        <v>Yes</v>
      </c>
      <c r="K30" s="117" t="str">
        <f t="shared" si="0"/>
        <v>Consistent</v>
      </c>
      <c r="L30" s="153" t="str">
        <f>IF(EE_Impacts!F22="Yes", "Yes",IF(EE_Impacts!F22="No","No",IF(EE_Impacts!F22="Partial","Partial","")))</f>
        <v>Yes</v>
      </c>
      <c r="M30" s="153" t="str">
        <f>IF(DR_Impacts!F22="Yes","Yes",IF(DR_Impacts!F22&lt;&gt;"No","No",IF(DR_Impacts!F22&lt;&gt;"Partial","Partial","")))</f>
        <v>Partial</v>
      </c>
      <c r="N30" s="107" t="str">
        <f>IF(DG_Impacts!F23="Yes", "Yes",IF(DG_Impacts!F23="No","No",IF(DG_Impacts!F23="Partial","Partial","")))</f>
        <v>No</v>
      </c>
      <c r="O30" s="153" t="str">
        <f>IF(DS_Impacts!F22="Yes", "Yes",IF(DS_Impacts!F22="No","No",IF(DS_Impacts!F22="Partial","Partial","")))</f>
        <v>No</v>
      </c>
      <c r="P30" s="112" t="str">
        <f>IF('EV-BE_Impacts'!F22="Yes", "Yes",IF('EV-BE_Impacts'!F22="No","No",IF('EV-BE_Impacts'!F22="Partial","Partial","")))</f>
        <v>No</v>
      </c>
      <c r="Q30" s="117" t="s">
        <v>167</v>
      </c>
      <c r="R30" s="117" t="s">
        <v>246</v>
      </c>
      <c r="S30" s="110"/>
      <c r="T30" s="38"/>
      <c r="U30" s="38"/>
      <c r="V30" s="38"/>
    </row>
    <row r="31" spans="2:22" ht="18.5" x14ac:dyDescent="0.35">
      <c r="B31" s="20"/>
      <c r="C31" s="406"/>
      <c r="D31" s="155" t="s">
        <v>141</v>
      </c>
      <c r="E31" s="140" t="str">
        <f>IF(EE_Impacts!$E$9="Yes", "Yes","No")</f>
        <v>Yes</v>
      </c>
      <c r="F31" s="144" t="str">
        <f>IF(DR_Impacts!$E$9="Yes", "Yes","No")</f>
        <v>Yes</v>
      </c>
      <c r="G31" s="147" t="str">
        <f>IF(DG_Impacts!$E$9="Yes", "Yes","No")</f>
        <v>Yes</v>
      </c>
      <c r="H31" s="144" t="str">
        <f>IF(DS_Impacts!$E$9="Yes", "Yes","No")</f>
        <v>Yes</v>
      </c>
      <c r="I31" s="140" t="str">
        <f>IF('EV-BE_Impacts'!$E$9="Yes", "Yes","No")</f>
        <v>Yes</v>
      </c>
      <c r="J31" s="319" t="str" cm="1">
        <f t="array" ref="J31">IF(AND(E31:I31="Yes"),"Yes",IF(AND(E31:I31="No"),"No","Inconsistent"))</f>
        <v>Yes</v>
      </c>
      <c r="K31" s="117" t="str">
        <f t="shared" si="0"/>
        <v>Consistent</v>
      </c>
      <c r="L31" s="153" t="str">
        <f>IF(EE_Impacts!F23="Yes", "Yes",IF(EE_Impacts!F23="No","No",IF(EE_Impacts!F23="Partial","Partial","")))</f>
        <v>No</v>
      </c>
      <c r="M31" s="153" t="str">
        <f>IF(DR_Impacts!F24="Yes","Yes",IF(DR_Impacts!F24&lt;&gt;"No","No",IF(DR_Impacts!F24&lt;&gt;"Partial","Partial","")))</f>
        <v>Yes</v>
      </c>
      <c r="N31" s="107" t="str">
        <f>IF(DG_Impacts!F24="Yes", "Yes",IF(DG_Impacts!F24="No","No",IF(DG_Impacts!F24="Partial","Partial","")))</f>
        <v>No</v>
      </c>
      <c r="O31" s="153" t="str">
        <f>IF(DS_Impacts!F23="Yes", "Yes",IF(DS_Impacts!F23="No","No",IF(DS_Impacts!F23="Partial","Partial","")))</f>
        <v>No</v>
      </c>
      <c r="P31" s="112" t="str">
        <f>IF('EV-BE_Impacts'!F23="Yes", "Yes",IF('EV-BE_Impacts'!F23="No","No",IF('EV-BE_Impacts'!F23="Partial","Partial","")))</f>
        <v>No</v>
      </c>
      <c r="Q31" s="117" t="s">
        <v>246</v>
      </c>
      <c r="R31" s="117" t="s">
        <v>246</v>
      </c>
      <c r="S31" s="110"/>
      <c r="T31" s="38"/>
      <c r="U31" s="38"/>
      <c r="V31" s="38"/>
    </row>
    <row r="32" spans="2:22" ht="19" thickBot="1" x14ac:dyDescent="0.4">
      <c r="B32" s="20"/>
      <c r="C32" s="407"/>
      <c r="D32" s="157" t="s">
        <v>22</v>
      </c>
      <c r="E32" s="141" t="str">
        <f>IF(EE_Impacts!$E$9="Yes", "Yes","No")</f>
        <v>Yes</v>
      </c>
      <c r="F32" s="145" t="str">
        <f>IF(DR_Impacts!$E$9="Yes", "Yes","No")</f>
        <v>Yes</v>
      </c>
      <c r="G32" s="148" t="str">
        <f>IF(DG_Impacts!$E$9="Yes", "Yes","No")</f>
        <v>Yes</v>
      </c>
      <c r="H32" s="145" t="str">
        <f>IF(DS_Impacts!$E$9="Yes", "Yes","No")</f>
        <v>Yes</v>
      </c>
      <c r="I32" s="150" t="str">
        <f>IF('EV-BE_Impacts'!$E$9="Yes", "Yes","No")</f>
        <v>Yes</v>
      </c>
      <c r="J32" s="320" t="str" cm="1">
        <f t="array" ref="J32">IF(AND(E32:I32="Yes"),"Yes",IF(AND(E32:I32="No"),"No","Inconsistent"))</f>
        <v>Yes</v>
      </c>
      <c r="K32" s="178" t="str">
        <f t="shared" si="0"/>
        <v>Consistent</v>
      </c>
      <c r="L32" s="153" t="str">
        <f>IF(EE_Impacts!F28="Yes", "Yes",IF(EE_Impacts!F28="No","No",IF(EE_Impacts!F28="Partial","Partial","")))</f>
        <v/>
      </c>
      <c r="M32" s="153" t="str">
        <f>IF(DR_Impacts!F28="Yes","Yes",IF(DR_Impacts!F28&lt;&gt;"No","No",IF(DR_Impacts!F28&lt;&gt;"Partial","Partial","")))</f>
        <v>No</v>
      </c>
      <c r="N32" s="107" t="str">
        <f>IF(DG_Impacts!F29="Yes", "Yes",IF(DG_Impacts!F29="No","No",IF(DG_Impacts!F29="Partial","Partial","")))</f>
        <v/>
      </c>
      <c r="O32" s="153" t="str">
        <f>IF(DS_Impacts!F28="Yes", "Yes",IF(DS_Impacts!F28="No","No",IF(DS_Impacts!F28="Partial","Partial","")))</f>
        <v/>
      </c>
      <c r="P32" s="112" t="str">
        <f>IF('EV-BE_Impacts'!F28="Yes", "Yes",IF('EV-BE_Impacts'!F28="No","No",IF('EV-BE_Impacts'!F28="Partial","Partial","")))</f>
        <v/>
      </c>
      <c r="Q32" s="178" t="s">
        <v>246</v>
      </c>
      <c r="R32" s="119" t="s">
        <v>246</v>
      </c>
      <c r="S32" s="113"/>
      <c r="T32" s="38"/>
      <c r="U32" s="38"/>
      <c r="V32" s="38"/>
    </row>
    <row r="33" spans="2:22" ht="15.5" x14ac:dyDescent="0.35">
      <c r="B33" s="20"/>
      <c r="C33" s="405" t="s">
        <v>162</v>
      </c>
      <c r="D33" s="204" t="s">
        <v>144</v>
      </c>
      <c r="E33" s="142" t="str">
        <f>IF(EE_Impacts!$E$29="Yes", "Yes","No")</f>
        <v>No</v>
      </c>
      <c r="F33" s="146" t="str">
        <f>IF(DR_Impacts!$E$29="Yes", "Yes","No")</f>
        <v>No</v>
      </c>
      <c r="G33" s="175" t="str">
        <f>IF(DG_Impacts!$E$30="Yes", "Yes","No")</f>
        <v>No</v>
      </c>
      <c r="H33" s="309"/>
      <c r="I33" s="339" t="str">
        <f>IF('EV-BE_Impacts'!$E$29="Yes", "Yes","No")</f>
        <v>No</v>
      </c>
      <c r="J33" s="107" t="str" cm="1">
        <f t="array" ref="J33">IF(AND(E33:G33="Yes"),"Yes",IF(AND(E33:G33="No"),"No","Inconsistent"))</f>
        <v>No</v>
      </c>
      <c r="K33" s="119" t="str">
        <f t="shared" si="0"/>
        <v>Consistent</v>
      </c>
      <c r="L33" s="153" t="str">
        <f>IF(EE_Impacts!F29="Yes", "Yes",IF(EE_Impacts!F29="No","No",IF(EE_Impacts!F29="Partial","Partial","")))</f>
        <v>Yes</v>
      </c>
      <c r="M33" s="153" t="str">
        <f>IF(DR_Impacts!F29="Yes","Yes",IF(DR_Impacts!F29&lt;&gt;"No","No",IF(DR_Impacts!F29&lt;&gt;"Partial","Partial","")))</f>
        <v>Yes</v>
      </c>
      <c r="N33" s="107" t="str">
        <f>IF(DG_Impacts!F30="Yes", "Yes",IF(DG_Impacts!F30="No","No",IF(DG_Impacts!F30="Partial","Partial","")))</f>
        <v>No</v>
      </c>
      <c r="O33" s="336" t="str">
        <f>IF(DS_Impacts!F29="Yes", "Yes",IF(DS_Impacts!F29="No","No",IF(DS_Impacts!F29="Partial","Partial","")))</f>
        <v/>
      </c>
      <c r="P33" s="112" t="str">
        <f>IF('EV-BE_Impacts'!F29="Yes", "Yes",IF('EV-BE_Impacts'!F29="No","No",IF('EV-BE_Impacts'!F29="Partial","Partial","")))</f>
        <v>Yes</v>
      </c>
      <c r="Q33" s="108" t="s">
        <v>167</v>
      </c>
      <c r="R33" s="108" t="s">
        <v>246</v>
      </c>
      <c r="S33" s="114"/>
      <c r="T33" s="38"/>
      <c r="U33" s="38"/>
      <c r="V33" s="38"/>
    </row>
    <row r="34" spans="2:22" ht="15.5" x14ac:dyDescent="0.35">
      <c r="B34" s="20"/>
      <c r="C34" s="406"/>
      <c r="D34" s="193" t="s">
        <v>145</v>
      </c>
      <c r="E34" s="142" t="str">
        <f>IF(EE_Impacts!$E$29="Yes", "Yes","No")</f>
        <v>No</v>
      </c>
      <c r="F34" s="146" t="str">
        <f>IF(DR_Impacts!$E$29="Yes", "Yes","No")</f>
        <v>No</v>
      </c>
      <c r="G34" s="144" t="str">
        <f>IF(DG_Impacts!$E$30="Yes", "Yes","No")</f>
        <v>No</v>
      </c>
      <c r="H34" s="310"/>
      <c r="I34" s="337" t="str">
        <f>IF('EV-BE_Impacts'!$E$29="Yes", "Yes","No")</f>
        <v>No</v>
      </c>
      <c r="J34" s="107" t="str" cm="1">
        <f t="array" ref="J34">IF(AND(E34:G34="Yes"),"Yes",IF(AND(E34:G34="No"),"No","Inconsistent"))</f>
        <v>No</v>
      </c>
      <c r="K34" s="117" t="str">
        <f t="shared" si="0"/>
        <v>Consistent</v>
      </c>
      <c r="L34" s="153" t="str">
        <f>IF(EE_Impacts!F30="Yes", "Yes",IF(EE_Impacts!F30="No","No",IF(EE_Impacts!F30="Partial","Partial","")))</f>
        <v>Yes</v>
      </c>
      <c r="M34" s="153" t="str">
        <f>IF(DR_Impacts!F30="Yes","Yes",IF(DR_Impacts!F30&lt;&gt;"No","No",IF(DR_Impacts!F30&lt;&gt;"Partial","Partial","")))</f>
        <v>Yes</v>
      </c>
      <c r="N34" s="107" t="str">
        <f>IF(DG_Impacts!F31="Yes", "Yes",IF(DG_Impacts!F31="No","No",IF(DG_Impacts!F31="Partial","Partial","")))</f>
        <v>No</v>
      </c>
      <c r="O34" s="336" t="str">
        <f>IF(DS_Impacts!F30="Yes", "Yes",IF(DS_Impacts!F30="No","No",IF(DS_Impacts!F30="Partial","Partial","")))</f>
        <v/>
      </c>
      <c r="P34" s="112" t="str">
        <f>IF('EV-BE_Impacts'!F30="Yes", "Yes",IF('EV-BE_Impacts'!F30="No","No",IF('EV-BE_Impacts'!F30="Partial","Partial","")))</f>
        <v>Yes</v>
      </c>
      <c r="Q34" s="117" t="s">
        <v>167</v>
      </c>
      <c r="R34" s="117" t="s">
        <v>246</v>
      </c>
      <c r="S34" s="110"/>
      <c r="T34" s="38"/>
      <c r="U34" s="38"/>
      <c r="V34" s="38"/>
    </row>
    <row r="35" spans="2:22" ht="15.5" x14ac:dyDescent="0.35">
      <c r="B35" s="20"/>
      <c r="C35" s="406"/>
      <c r="D35" s="193" t="s">
        <v>146</v>
      </c>
      <c r="E35" s="142" t="str">
        <f>IF(EE_Impacts!$E$29="Yes", "Yes","No")</f>
        <v>No</v>
      </c>
      <c r="F35" s="146" t="str">
        <f>IF(DR_Impacts!$E$29="Yes", "Yes","No")</f>
        <v>No</v>
      </c>
      <c r="G35" s="144" t="str">
        <f>IF(DG_Impacts!$E$30="Yes", "Yes","No")</f>
        <v>No</v>
      </c>
      <c r="H35" s="310"/>
      <c r="I35" s="340" t="str">
        <f>IF('EV-BE_Impacts'!$E$29="Yes", "Yes","No")</f>
        <v>No</v>
      </c>
      <c r="J35" s="107" t="str" cm="1">
        <f t="array" ref="J35">IF(AND(E35:G35="Yes"),"Yes",IF(AND(E35:G35="No"),"No","Inconsistent"))</f>
        <v>No</v>
      </c>
      <c r="K35" s="117" t="str">
        <f t="shared" si="0"/>
        <v>Consistent</v>
      </c>
      <c r="L35" s="153" t="str">
        <f>IF(EE_Impacts!F31="Yes", "Yes",IF(EE_Impacts!F31="No","No",IF(EE_Impacts!F31="Partial","Partial","")))</f>
        <v>Yes</v>
      </c>
      <c r="M35" s="153" t="str">
        <f>IF(DR_Impacts!F31="Yes","Yes",IF(DR_Impacts!F31&lt;&gt;"No","No",IF(DR_Impacts!F31&lt;&gt;"Partial","Partial","")))</f>
        <v>Yes</v>
      </c>
      <c r="N35" s="107" t="str">
        <f>IF(DG_Impacts!F32="Yes", "Yes",IF(DG_Impacts!F32="No","No",IF(DG_Impacts!F32="Partial","Partial","")))</f>
        <v>No</v>
      </c>
      <c r="O35" s="336" t="str">
        <f>IF(DS_Impacts!F31="Yes", "Yes",IF(DS_Impacts!F31="No","No",IF(DS_Impacts!F31="Partial","Partial","")))</f>
        <v/>
      </c>
      <c r="P35" s="112" t="str">
        <f>IF('EV-BE_Impacts'!F31="Yes", "Yes",IF('EV-BE_Impacts'!F31="No","No",IF('EV-BE_Impacts'!F31="Partial","Partial","")))</f>
        <v>Yes</v>
      </c>
      <c r="Q35" s="117" t="s">
        <v>167</v>
      </c>
      <c r="R35" s="117" t="s">
        <v>246</v>
      </c>
      <c r="S35" s="110"/>
      <c r="T35" s="38"/>
      <c r="U35" s="38"/>
      <c r="V35" s="38"/>
    </row>
    <row r="36" spans="2:22" ht="15.5" x14ac:dyDescent="0.35">
      <c r="B36" s="20"/>
      <c r="C36" s="406"/>
      <c r="D36" s="193" t="s">
        <v>147</v>
      </c>
      <c r="E36" s="142" t="str">
        <f>IF(EE_Impacts!$E$29="Yes", "Yes","No")</f>
        <v>No</v>
      </c>
      <c r="F36" s="146" t="str">
        <f>IF(DR_Impacts!$E$29="Yes", "Yes","No")</f>
        <v>No</v>
      </c>
      <c r="G36" s="144" t="str">
        <f>IF(DG_Impacts!$E$30="Yes", "Yes","No")</f>
        <v>No</v>
      </c>
      <c r="H36" s="310"/>
      <c r="I36" s="337" t="str">
        <f>IF('EV-BE_Impacts'!$E$29="Yes", "Yes","No")</f>
        <v>No</v>
      </c>
      <c r="J36" s="107" t="str" cm="1">
        <f t="array" ref="J36">IF(AND(E36:G36="Yes"),"Yes",IF(AND(E36:G36="No"),"No","Inconsistent"))</f>
        <v>No</v>
      </c>
      <c r="K36" s="117" t="str">
        <f t="shared" si="0"/>
        <v>Consistent</v>
      </c>
      <c r="L36" s="153" t="str">
        <f>IF(EE_Impacts!F32="Yes", "Yes",IF(EE_Impacts!F32="No","No",IF(EE_Impacts!F32="Partial","Partial","")))</f>
        <v>No</v>
      </c>
      <c r="M36" s="153" t="str">
        <f>IF(DR_Impacts!F32="Yes","Yes",IF(DR_Impacts!F32&lt;&gt;"No","No",IF(DR_Impacts!F32&lt;&gt;"Partial","Partial","")))</f>
        <v>Yes</v>
      </c>
      <c r="N36" s="107" t="str">
        <f>IF(DG_Impacts!F33="Yes", "Yes",IF(DG_Impacts!F33="No","No",IF(DG_Impacts!F33="Partial","Partial","")))</f>
        <v>No</v>
      </c>
      <c r="O36" s="336" t="str">
        <f>IF(DS_Impacts!F32="Yes", "Yes",IF(DS_Impacts!F32="No","No",IF(DS_Impacts!F32="Partial","Partial","")))</f>
        <v/>
      </c>
      <c r="P36" s="112" t="str">
        <f>IF('EV-BE_Impacts'!F32="Yes", "Yes",IF('EV-BE_Impacts'!F32="No","No",IF('EV-BE_Impacts'!F32="Partial","Partial","")))</f>
        <v>Yes</v>
      </c>
      <c r="Q36" s="117" t="s">
        <v>247</v>
      </c>
      <c r="R36" s="117" t="s">
        <v>246</v>
      </c>
      <c r="S36" s="110"/>
      <c r="T36" s="38"/>
      <c r="U36" s="38"/>
      <c r="V36" s="38"/>
    </row>
    <row r="37" spans="2:22" ht="15.5" x14ac:dyDescent="0.35">
      <c r="B37" s="20"/>
      <c r="C37" s="406"/>
      <c r="D37" s="193" t="s">
        <v>138</v>
      </c>
      <c r="E37" s="142" t="str">
        <f>IF(EE_Impacts!$E$29="Yes", "Yes","No")</f>
        <v>No</v>
      </c>
      <c r="F37" s="146" t="str">
        <f>IF(DR_Impacts!$E$29="Yes", "Yes","No")</f>
        <v>No</v>
      </c>
      <c r="G37" s="144" t="str">
        <f>IF(DG_Impacts!$E$30="Yes", "Yes","No")</f>
        <v>No</v>
      </c>
      <c r="H37" s="310"/>
      <c r="I37" s="343" t="str">
        <f>IF('EV-BE_Impacts'!$E$29="Yes", "Yes","No")</f>
        <v>No</v>
      </c>
      <c r="J37" s="107" t="str" cm="1">
        <f t="array" ref="J37">IF(AND(E37:G37="Yes"),"Yes",IF(AND(E37:G37="No"),"No","Inconsistent"))</f>
        <v>No</v>
      </c>
      <c r="K37" s="117" t="str">
        <f t="shared" si="0"/>
        <v>Consistent</v>
      </c>
      <c r="L37" s="153" t="str">
        <f>IF(EE_Impacts!F33="Yes", "Yes",IF(EE_Impacts!F33="No","No",IF(EE_Impacts!F33="Partial","Partial","")))</f>
        <v>Yes</v>
      </c>
      <c r="M37" s="153" t="str">
        <f>IF(DR_Impacts!F33="Yes","Yes",IF(DR_Impacts!F33&lt;&gt;"No","No",IF(DR_Impacts!F33&lt;&gt;"Partial","Partial","")))</f>
        <v>Yes</v>
      </c>
      <c r="N37" s="107" t="str">
        <f>IF(DG_Impacts!F34="Yes", "Yes",IF(DG_Impacts!F34="No","No",IF(DG_Impacts!F34="Partial","Partial","")))</f>
        <v>No</v>
      </c>
      <c r="O37" s="336" t="str">
        <f>IF(DS_Impacts!F33="Yes", "Yes",IF(DS_Impacts!F33="No","No",IF(DS_Impacts!F33="Partial","Partial","")))</f>
        <v/>
      </c>
      <c r="P37" s="112" t="str">
        <f>IF('EV-BE_Impacts'!F33="Yes", "Yes",IF('EV-BE_Impacts'!F33="No","No",IF('EV-BE_Impacts'!F33="Partial","Partial","")))</f>
        <v>Yes</v>
      </c>
      <c r="Q37" s="117" t="s">
        <v>167</v>
      </c>
      <c r="R37" s="117" t="s">
        <v>246</v>
      </c>
      <c r="S37" s="110"/>
      <c r="T37" s="38"/>
      <c r="U37" s="38"/>
      <c r="V37" s="38"/>
    </row>
    <row r="38" spans="2:22" ht="15.5" x14ac:dyDescent="0.35">
      <c r="B38" s="20"/>
      <c r="C38" s="406"/>
      <c r="D38" s="193" t="s">
        <v>134</v>
      </c>
      <c r="E38" s="142" t="str">
        <f>IF(EE_Impacts!$E$29="Yes", "Yes","No")</f>
        <v>No</v>
      </c>
      <c r="F38" s="146" t="str">
        <f>IF(DR_Impacts!$E$29="Yes", "Yes","No")</f>
        <v>No</v>
      </c>
      <c r="G38" s="144" t="str">
        <f>IF(DG_Impacts!$E$30="Yes", "Yes","No")</f>
        <v>No</v>
      </c>
      <c r="H38" s="310"/>
      <c r="I38" s="343" t="str">
        <f>IF('EV-BE_Impacts'!$E$29="Yes", "Yes","No")</f>
        <v>No</v>
      </c>
      <c r="J38" s="107" t="str" cm="1">
        <f t="array" ref="J38">IF(AND(E38:G38="Yes"),"Yes",IF(AND(E38:G38="No"),"No","Inconsistent"))</f>
        <v>No</v>
      </c>
      <c r="K38" s="117" t="str">
        <f t="shared" si="0"/>
        <v>Consistent</v>
      </c>
      <c r="L38" s="153" t="str">
        <f>IF(EE_Impacts!F34="Yes", "Yes",IF(EE_Impacts!F34="No","No",IF(EE_Impacts!F34="Partial","Partial","")))</f>
        <v>Yes</v>
      </c>
      <c r="M38" s="153" t="str">
        <f>IF(DR_Impacts!F34="Yes","Yes",IF(DR_Impacts!F34&lt;&gt;"No","No",IF(DR_Impacts!F34&lt;&gt;"Partial","Partial","")))</f>
        <v>Yes</v>
      </c>
      <c r="N38" s="107" t="str">
        <f>IF(DG_Impacts!F35="Yes", "Yes",IF(DG_Impacts!F35="No","No",IF(DG_Impacts!F35="Partial","Partial","")))</f>
        <v>No</v>
      </c>
      <c r="O38" s="336" t="str">
        <f>IF(DS_Impacts!F34="Yes", "Yes",IF(DS_Impacts!F34="No","No",IF(DS_Impacts!F34="Partial","Partial","")))</f>
        <v/>
      </c>
      <c r="P38" s="112" t="str">
        <f>IF('EV-BE_Impacts'!F34="Yes", "Yes",IF('EV-BE_Impacts'!F34="No","No",IF('EV-BE_Impacts'!F34="Partial","Partial","")))</f>
        <v>Yes</v>
      </c>
      <c r="Q38" s="117" t="s">
        <v>167</v>
      </c>
      <c r="R38" s="117" t="s">
        <v>246</v>
      </c>
      <c r="S38" s="110"/>
      <c r="T38" s="38"/>
      <c r="U38" s="38"/>
      <c r="V38" s="38"/>
    </row>
    <row r="39" spans="2:22" ht="15.5" x14ac:dyDescent="0.35">
      <c r="B39" s="20"/>
      <c r="C39" s="406"/>
      <c r="D39" s="193" t="s">
        <v>135</v>
      </c>
      <c r="E39" s="142" t="str">
        <f>IF(EE_Impacts!$E$29="Yes", "Yes","No")</f>
        <v>No</v>
      </c>
      <c r="F39" s="146" t="str">
        <f>IF(DR_Impacts!$E$29="Yes", "Yes","No")</f>
        <v>No</v>
      </c>
      <c r="G39" s="144" t="str">
        <f>IF(DG_Impacts!$E$30="Yes", "Yes","No")</f>
        <v>No</v>
      </c>
      <c r="H39" s="310"/>
      <c r="I39" s="344" t="str">
        <f>IF('EV-BE_Impacts'!$E$29="Yes", "Yes","No")</f>
        <v>No</v>
      </c>
      <c r="J39" s="107" t="str" cm="1">
        <f t="array" ref="J39">IF(AND(E39:G39="Yes"),"Yes",IF(AND(E39:G39="No"),"No","Inconsistent"))</f>
        <v>No</v>
      </c>
      <c r="K39" s="117" t="str">
        <f t="shared" si="0"/>
        <v>Consistent</v>
      </c>
      <c r="L39" s="153" t="str">
        <f>IF(EE_Impacts!F35="Yes", "Yes",IF(EE_Impacts!F35="No","No",IF(EE_Impacts!F35="Partial","Partial","")))</f>
        <v>Yes</v>
      </c>
      <c r="M39" s="153" t="str">
        <f>IF(DR_Impacts!F35="Yes","Yes",IF(DR_Impacts!F35&lt;&gt;"No","No",IF(DR_Impacts!F35&lt;&gt;"Partial","Partial","")))</f>
        <v>Yes</v>
      </c>
      <c r="N39" s="107" t="str">
        <f>IF(DG_Impacts!F36="Yes", "Yes",IF(DG_Impacts!F36="No","No",IF(DG_Impacts!F36="Partial","Partial","")))</f>
        <v>No</v>
      </c>
      <c r="O39" s="336" t="str">
        <f>IF(DS_Impacts!F35="Yes", "Yes",IF(DS_Impacts!F35="No","No",IF(DS_Impacts!F35="Partial","Partial","")))</f>
        <v/>
      </c>
      <c r="P39" s="112" t="str">
        <f>IF('EV-BE_Impacts'!F35="Yes", "Yes",IF('EV-BE_Impacts'!F35="No","No",IF('EV-BE_Impacts'!F35="Partial","Partial","")))</f>
        <v>Yes</v>
      </c>
      <c r="Q39" s="117" t="s">
        <v>246</v>
      </c>
      <c r="R39" s="117" t="s">
        <v>246</v>
      </c>
      <c r="S39" s="110"/>
      <c r="T39" s="38"/>
      <c r="U39" s="38"/>
      <c r="V39" s="38"/>
    </row>
    <row r="40" spans="2:22" ht="15.5" x14ac:dyDescent="0.35">
      <c r="B40" s="20"/>
      <c r="C40" s="406"/>
      <c r="D40" s="193" t="s">
        <v>140</v>
      </c>
      <c r="E40" s="142" t="str">
        <f>IF(EE_Impacts!$E$29="Yes", "Yes","No")</f>
        <v>No</v>
      </c>
      <c r="F40" s="146" t="str">
        <f>IF(DR_Impacts!$E$29="Yes", "Yes","No")</f>
        <v>No</v>
      </c>
      <c r="G40" s="144" t="str">
        <f>IF(DG_Impacts!$E$30="Yes", "Yes","No")</f>
        <v>No</v>
      </c>
      <c r="H40" s="310"/>
      <c r="I40" s="344" t="str">
        <f>IF('EV-BE_Impacts'!$E$29="Yes", "Yes","No")</f>
        <v>No</v>
      </c>
      <c r="J40" s="107" t="str" cm="1">
        <f t="array" ref="J40">IF(AND(E40:G40="Yes"),"Yes",IF(AND(E40:G40="No"),"No","Inconsistent"))</f>
        <v>No</v>
      </c>
      <c r="K40" s="117" t="str">
        <f t="shared" si="0"/>
        <v>Consistent</v>
      </c>
      <c r="L40" s="153" t="str">
        <f>IF(EE_Impacts!F36="Yes", "Yes",IF(EE_Impacts!F36="No","No",IF(EE_Impacts!F36="Partial","Partial","")))</f>
        <v>Yes</v>
      </c>
      <c r="M40" s="153" t="str">
        <f>IF(DR_Impacts!F36="Yes","Yes",IF(DR_Impacts!F36&lt;&gt;"No","No",IF(DR_Impacts!F36&lt;&gt;"Partial","Partial","")))</f>
        <v>Partial</v>
      </c>
      <c r="N40" s="107" t="str">
        <f>IF(DG_Impacts!F37="Yes", "Yes",IF(DG_Impacts!F37="No","No",IF(DG_Impacts!F37="Partial","Partial","")))</f>
        <v>No</v>
      </c>
      <c r="O40" s="336" t="str">
        <f>IF(DS_Impacts!F36="Yes", "Yes",IF(DS_Impacts!F36="No","No",IF(DS_Impacts!F36="Partial","Partial","")))</f>
        <v/>
      </c>
      <c r="P40" s="112" t="str">
        <f>IF('EV-BE_Impacts'!F36="Yes", "Yes",IF('EV-BE_Impacts'!F36="No","No",IF('EV-BE_Impacts'!F36="Partial","Partial","")))</f>
        <v>No</v>
      </c>
      <c r="Q40" s="117" t="s">
        <v>167</v>
      </c>
      <c r="R40" s="117" t="s">
        <v>246</v>
      </c>
      <c r="S40" s="110"/>
      <c r="T40" s="38"/>
      <c r="U40" s="38"/>
      <c r="V40" s="38"/>
    </row>
    <row r="41" spans="2:22" ht="15.5" x14ac:dyDescent="0.35">
      <c r="B41" s="20"/>
      <c r="C41" s="406"/>
      <c r="D41" s="193" t="s">
        <v>141</v>
      </c>
      <c r="E41" s="142" t="str">
        <f>IF(EE_Impacts!$E$29="Yes", "Yes","No")</f>
        <v>No</v>
      </c>
      <c r="F41" s="146" t="str">
        <f>IF(DR_Impacts!$E$29="Yes", "Yes","No")</f>
        <v>No</v>
      </c>
      <c r="G41" s="144" t="str">
        <f>IF(DG_Impacts!$E$30="Yes", "Yes","No")</f>
        <v>No</v>
      </c>
      <c r="H41" s="310"/>
      <c r="I41" s="344" t="str">
        <f>IF('EV-BE_Impacts'!$E$29="Yes", "Yes","No")</f>
        <v>No</v>
      </c>
      <c r="J41" s="107" t="str" cm="1">
        <f t="array" ref="J41">IF(AND(E41:G41="Yes"),"Yes",IF(AND(E41:G41="No"),"No","Inconsistent"))</f>
        <v>No</v>
      </c>
      <c r="K41" s="117" t="str">
        <f t="shared" si="0"/>
        <v>Consistent</v>
      </c>
      <c r="L41" s="153" t="str">
        <f>IF(EE_Impacts!F37="Yes", "Yes",IF(EE_Impacts!F37="No","No",IF(EE_Impacts!F37="Partial","Partial","")))</f>
        <v>Yes</v>
      </c>
      <c r="M41" s="153" t="str">
        <f>IF(DR_Impacts!F37="Yes","Yes",IF(DR_Impacts!F37&lt;&gt;"No","No",IF(DR_Impacts!F37&lt;&gt;"Partial","Partial","")))</f>
        <v>Partial</v>
      </c>
      <c r="N41" s="107" t="str">
        <f>IF(DG_Impacts!F38="Yes", "Yes",IF(DG_Impacts!F38="No","No",IF(DG_Impacts!F38="Partial","Partial","")))</f>
        <v>No</v>
      </c>
      <c r="O41" s="336" t="str">
        <f>IF(DS_Impacts!F37="Yes", "Yes",IF(DS_Impacts!F37="No","No",IF(DS_Impacts!F37="Partial","Partial","")))</f>
        <v/>
      </c>
      <c r="P41" s="112" t="str">
        <f>IF('EV-BE_Impacts'!F37="Yes", "Yes",IF('EV-BE_Impacts'!F37="No","No",IF('EV-BE_Impacts'!F37="Partial","Partial","")))</f>
        <v>No</v>
      </c>
      <c r="Q41" s="117" t="s">
        <v>167</v>
      </c>
      <c r="R41" s="117" t="s">
        <v>246</v>
      </c>
      <c r="S41" s="110"/>
      <c r="T41" s="38"/>
      <c r="U41" s="38"/>
      <c r="V41" s="38"/>
    </row>
    <row r="42" spans="2:22" ht="15.5" x14ac:dyDescent="0.35">
      <c r="B42" s="20"/>
      <c r="C42" s="406"/>
      <c r="D42" s="206" t="s">
        <v>139</v>
      </c>
      <c r="E42" s="142" t="str">
        <f>IF(EE_Impacts!$E$29="Yes", "Yes","No")</f>
        <v>No</v>
      </c>
      <c r="F42" s="146" t="str">
        <f>IF(DR_Impacts!$E$29="Yes", "Yes","No")</f>
        <v>No</v>
      </c>
      <c r="G42" s="144" t="str">
        <f>IF(DG_Impacts!$E$30="Yes", "Yes","No")</f>
        <v>No</v>
      </c>
      <c r="H42" s="310"/>
      <c r="I42" s="340" t="str">
        <f>IF('EV-BE_Impacts'!$E$29="Yes", "Yes","No")</f>
        <v>No</v>
      </c>
      <c r="J42" s="107" t="str" cm="1">
        <f t="array" ref="J42">IF(AND(E42:G42="Yes"),"Yes",IF(AND(E42:G42="No"),"No","Inconsistent"))</f>
        <v>No</v>
      </c>
      <c r="K42" s="117" t="str">
        <f t="shared" si="0"/>
        <v>Consistent</v>
      </c>
      <c r="L42" s="153" t="str">
        <f>IF(EE_Impacts!F38="Yes", "Yes",IF(EE_Impacts!F38="No","No",IF(EE_Impacts!F38="Partial","Partial","")))</f>
        <v>Yes</v>
      </c>
      <c r="M42" s="153" t="str">
        <f>IF(DR_Impacts!F38="Yes","Yes",IF(DR_Impacts!F38&lt;&gt;"No","No",IF(DR_Impacts!F38&lt;&gt;"Partial","Partial","")))</f>
        <v>Yes</v>
      </c>
      <c r="N42" s="107" t="str">
        <f>IF(DG_Impacts!F39="Yes", "Yes",IF(DG_Impacts!F39="No","No",IF(DG_Impacts!F39="Partial","Partial","")))</f>
        <v>No</v>
      </c>
      <c r="O42" s="336" t="str">
        <f>IF(DS_Impacts!F38="Yes", "Yes",IF(DS_Impacts!F38="No","No",IF(DS_Impacts!F38="Partial","Partial","")))</f>
        <v/>
      </c>
      <c r="P42" s="112" t="str">
        <f>IF('EV-BE_Impacts'!F38="Yes", "Yes",IF('EV-BE_Impacts'!F38="No","No",IF('EV-BE_Impacts'!F38="Partial","Partial","")))</f>
        <v>Yes</v>
      </c>
      <c r="Q42" s="117" t="s">
        <v>167</v>
      </c>
      <c r="R42" s="117" t="s">
        <v>246</v>
      </c>
      <c r="S42" s="110"/>
      <c r="T42" s="38"/>
      <c r="U42" s="38"/>
      <c r="V42" s="38"/>
    </row>
    <row r="43" spans="2:22" ht="15.5" x14ac:dyDescent="0.35">
      <c r="B43" s="20"/>
      <c r="C43" s="406"/>
      <c r="D43" s="193" t="s">
        <v>136</v>
      </c>
      <c r="E43" s="142" t="str">
        <f>IF(EE_Impacts!$E$29="Yes", "Yes","No")</f>
        <v>No</v>
      </c>
      <c r="F43" s="146" t="str">
        <f>IF(DR_Impacts!$E$29="Yes", "Yes","No")</f>
        <v>No</v>
      </c>
      <c r="G43" s="144" t="str">
        <f>IF(DG_Impacts!$E$30="Yes", "Yes","No")</f>
        <v>No</v>
      </c>
      <c r="H43" s="310"/>
      <c r="I43" s="337" t="str">
        <f>IF('EV-BE_Impacts'!$E$29="Yes", "Yes","No")</f>
        <v>No</v>
      </c>
      <c r="J43" s="107" t="str" cm="1">
        <f t="array" ref="J43">IF(AND(E43:G43="Yes"),"Yes",IF(AND(E43:G43="No"),"No","Inconsistent"))</f>
        <v>No</v>
      </c>
      <c r="K43" s="117" t="str">
        <f t="shared" si="0"/>
        <v>Consistent</v>
      </c>
      <c r="L43" s="153" t="str">
        <f>IF(EE_Impacts!F39="Yes", "Yes",IF(EE_Impacts!F39="No","No",IF(EE_Impacts!F39="Partial","Partial","")))</f>
        <v>Yes</v>
      </c>
      <c r="M43" s="153" t="str">
        <f>IF(DR_Impacts!F39="Yes","Yes",IF(DR_Impacts!F39&lt;&gt;"No","No",IF(DR_Impacts!F39&lt;&gt;"Partial","Partial","")))</f>
        <v>Yes</v>
      </c>
      <c r="N43" s="107" t="str">
        <f>IF(DG_Impacts!F40="Yes", "Yes",IF(DG_Impacts!F40="No","No",IF(DG_Impacts!F40="Partial","Partial","")))</f>
        <v>No</v>
      </c>
      <c r="O43" s="336" t="str">
        <f>IF(DS_Impacts!F39="Yes", "Yes",IF(DS_Impacts!F39="No","No",IF(DS_Impacts!F39="Partial","Partial","")))</f>
        <v/>
      </c>
      <c r="P43" s="112" t="str">
        <f>IF('EV-BE_Impacts'!F39="Yes", "Yes",IF('EV-BE_Impacts'!F39="No","No",IF('EV-BE_Impacts'!F39="Partial","Partial","")))</f>
        <v>Yes</v>
      </c>
      <c r="Q43" s="117" t="s">
        <v>167</v>
      </c>
      <c r="R43" s="117" t="s">
        <v>246</v>
      </c>
      <c r="S43" s="110"/>
      <c r="T43" s="38"/>
      <c r="U43" s="38"/>
      <c r="V43" s="38"/>
    </row>
    <row r="44" spans="2:22" ht="16" thickBot="1" x14ac:dyDescent="0.4">
      <c r="B44" s="20"/>
      <c r="C44" s="407"/>
      <c r="D44" s="201" t="s">
        <v>159</v>
      </c>
      <c r="E44" s="142" t="str">
        <f>IF(EE_Impacts!$E$29="Yes", "Yes","No")</f>
        <v>No</v>
      </c>
      <c r="F44" s="146" t="str">
        <f>IF(DR_Impacts!$E$29="Yes", "Yes","No")</f>
        <v>No</v>
      </c>
      <c r="G44" s="145" t="str">
        <f>IF(DG_Impacts!$E$30="Yes", "Yes","No")</f>
        <v>No</v>
      </c>
      <c r="H44" s="311"/>
      <c r="I44" s="341" t="str">
        <f>IF('EV-BE_Impacts'!$E$29="Yes", "Yes","No")</f>
        <v>No</v>
      </c>
      <c r="J44" s="320" t="str" cm="1">
        <f t="array" ref="J44">IF(AND(E44:G44="Yes"),"Yes",IF(AND(E44:G44="No"),"No","Inconsistent"))</f>
        <v>No</v>
      </c>
      <c r="K44" s="178" t="str">
        <f t="shared" si="0"/>
        <v>Consistent</v>
      </c>
      <c r="L44" s="153" t="str">
        <f>IF(EE_Impacts!F40="Yes", "Yes",IF(EE_Impacts!F40="No","No",IF(EE_Impacts!F40="Partial","Partial","")))</f>
        <v/>
      </c>
      <c r="M44" s="153" t="str">
        <f>IF(DR_Impacts!F40="Yes","Yes",IF(DR_Impacts!F40&lt;&gt;"No","No",IF(DR_Impacts!F40&lt;&gt;"Partial","Partial","")))</f>
        <v>No</v>
      </c>
      <c r="N44" s="107" t="str">
        <f>IF(DG_Impacts!F41="Yes", "Yes",IF(DG_Impacts!F41="No","No",IF(DG_Impacts!F41="Partial","Partial","")))</f>
        <v/>
      </c>
      <c r="O44" s="336" t="str">
        <f>IF(DS_Impacts!F40="Yes", "Yes",IF(DS_Impacts!F40="No","No",IF(DS_Impacts!F40="Partial","Partial","")))</f>
        <v/>
      </c>
      <c r="P44" s="112" t="str">
        <f>IF('EV-BE_Impacts'!F40="Yes", "Yes",IF('EV-BE_Impacts'!F40="No","No",IF('EV-BE_Impacts'!F40="Partial","Partial","")))</f>
        <v/>
      </c>
      <c r="Q44" s="178" t="s">
        <v>167</v>
      </c>
      <c r="R44" s="119" t="s">
        <v>246</v>
      </c>
      <c r="S44" s="113"/>
      <c r="T44" s="38"/>
      <c r="U44" s="38"/>
      <c r="V44" s="38"/>
    </row>
    <row r="45" spans="2:22" ht="18.75" customHeight="1" thickBot="1" x14ac:dyDescent="0.4">
      <c r="B45" s="20"/>
      <c r="C45" s="405" t="s">
        <v>220</v>
      </c>
      <c r="D45" s="154" t="s">
        <v>208</v>
      </c>
      <c r="E45" s="164" t="str">
        <f>IF(EE_Impacts!$E$41="Yes", "Yes","No")</f>
        <v>Yes</v>
      </c>
      <c r="F45" s="163" t="str">
        <f>IF(DR_Impacts!$E$41="Yes", "Yes","No")</f>
        <v>Yes</v>
      </c>
      <c r="G45" s="149" t="str">
        <f>IF(DG_Impacts!$E$42="Yes", "Yes","No")</f>
        <v>Yes</v>
      </c>
      <c r="H45" s="179" t="str">
        <f>IF(DS_Impacts!$E$41="Yes", "Yes","No")</f>
        <v>Yes</v>
      </c>
      <c r="I45" s="164" t="str">
        <f>IF('EV-BE_Impacts'!$E$41="Yes", "Yes","No")</f>
        <v>Yes</v>
      </c>
      <c r="J45" s="322" t="str" cm="1">
        <f t="array" ref="J45">IF(AND(E45:H45="Yes"),"Yes",IF(AND(E45:H45="No"),"No","Inconsistent"))</f>
        <v>Yes</v>
      </c>
      <c r="K45" s="328" t="str">
        <f t="shared" si="0"/>
        <v>Consistent</v>
      </c>
      <c r="L45" s="153" t="str">
        <f>IF(EE_Impacts!F41="Yes", "Yes",IF(EE_Impacts!F41="No","No",IF(EE_Impacts!F41="Partial","Partial","")))</f>
        <v>No</v>
      </c>
      <c r="M45" s="153" t="str">
        <f>IF(DR_Impacts!F41="Yes","Yes",IF(DR_Impacts!F41&lt;&gt;"No","No",IF(DR_Impacts!F41&lt;&gt;"Partial","Partial","")))</f>
        <v>Partial</v>
      </c>
      <c r="N45" s="107" t="str">
        <f>IF(DG_Impacts!F42="Yes", "Yes",IF(DG_Impacts!F42="No","No",IF(DG_Impacts!F42="Partial","Partial","")))</f>
        <v>No</v>
      </c>
      <c r="O45" s="153" t="str">
        <f>IF(DS_Impacts!F41="Yes", "Yes",IF(DS_Impacts!F41="No","No",IF(DS_Impacts!F41="Partial","Partial","")))</f>
        <v>No</v>
      </c>
      <c r="P45" s="112" t="str">
        <f>IF('EV-BE_Impacts'!F41="Yes", "Yes",IF('EV-BE_Impacts'!F41="No","No",IF('EV-BE_Impacts'!F41="Partial","Partial","")))</f>
        <v>Yes</v>
      </c>
      <c r="Q45" s="161" t="s">
        <v>247</v>
      </c>
      <c r="R45" s="108" t="s">
        <v>246</v>
      </c>
      <c r="S45" s="111"/>
      <c r="T45" s="38"/>
      <c r="U45" s="38"/>
      <c r="V45" s="38"/>
    </row>
    <row r="46" spans="2:22" ht="18.75" customHeight="1" thickBot="1" x14ac:dyDescent="0.4">
      <c r="B46" s="20"/>
      <c r="C46" s="406"/>
      <c r="D46" s="154" t="s">
        <v>230</v>
      </c>
      <c r="E46" s="164" t="str">
        <f>IF(EE_Impacts!$E$44="Yes", "Yes","No")</f>
        <v>Yes</v>
      </c>
      <c r="F46" s="163" t="str">
        <f>IF(DR_Impacts!$E$44="Yes", "Yes","No")</f>
        <v>Yes</v>
      </c>
      <c r="G46" s="149" t="str">
        <f>IF(DG_Impacts!$E$45="Yes", "Yes","No")</f>
        <v>Yes</v>
      </c>
      <c r="H46" s="163" t="str">
        <f>IF(DS_Impacts!$E$44="Yes", "Yes","No")</f>
        <v>Yes</v>
      </c>
      <c r="I46" s="164" t="str">
        <f>IF('EV-BE_Impacts'!$E$42="Yes", "Yes","No")</f>
        <v>Yes</v>
      </c>
      <c r="J46" s="322" t="str" cm="1">
        <f t="array" ref="J46">IF(AND(E46:I46="Yes"),"Yes",IF(AND(E46:I46="No"),"No","Inconsistent"))</f>
        <v>Yes</v>
      </c>
      <c r="K46" s="328" t="str">
        <f t="shared" si="0"/>
        <v>Consistent</v>
      </c>
      <c r="L46" s="153" t="str">
        <f>IF(EE_Impacts!F44="Yes", "Yes",IF(EE_Impacts!F44="No","No",IF(EE_Impacts!F44="Partial","Partial","")))</f>
        <v>No</v>
      </c>
      <c r="M46" s="153" t="str">
        <f>IF(DR_Impacts!F44="Yes","Yes",IF(DR_Impacts!F44&lt;&gt;"No","No",IF(DR_Impacts!F44&lt;&gt;"Partial","Partial","")))</f>
        <v>Partial</v>
      </c>
      <c r="N46" s="107" t="str">
        <f>IF(DG_Impacts!F45="Yes", "Yes",IF(DG_Impacts!F45="No","No",IF(DG_Impacts!F45="Partial","Partial","")))</f>
        <v>Yes</v>
      </c>
      <c r="O46" s="153" t="str">
        <f>IF(DS_Impacts!F44="Yes", "Yes",IF(DS_Impacts!F44="No","No",IF(DS_Impacts!F44="Partial","Partial","")))</f>
        <v>Yes</v>
      </c>
      <c r="P46" s="112" t="str">
        <f>IF('EV-BE_Impacts'!F42="Yes", "Yes",IF('EV-BE_Impacts'!F42="No","No",IF('EV-BE_Impacts'!F42="Partial","Partial","")))</f>
        <v>Yes</v>
      </c>
      <c r="Q46" s="160" t="s">
        <v>167</v>
      </c>
      <c r="R46" s="108" t="s">
        <v>246</v>
      </c>
      <c r="S46" s="109"/>
      <c r="T46" s="38"/>
      <c r="U46" s="38"/>
      <c r="V46" s="38"/>
    </row>
    <row r="47" spans="2:22" ht="18.75" customHeight="1" thickBot="1" x14ac:dyDescent="0.4">
      <c r="B47" s="20"/>
      <c r="C47" s="406"/>
      <c r="D47" s="154" t="s">
        <v>156</v>
      </c>
      <c r="E47" s="164" t="str">
        <f>IF(EE_Impacts!$E$45="Yes", "Yes","No")</f>
        <v>Yes</v>
      </c>
      <c r="F47" s="163" t="str">
        <f>IF(DR_Impacts!$E$45="Yes", "Yes","No")</f>
        <v>Yes</v>
      </c>
      <c r="G47" s="149" t="str">
        <f>IF(DG_Impacts!$E$46="Yes", "Yes","No")</f>
        <v>Yes</v>
      </c>
      <c r="H47" s="163" t="str">
        <f>IF(DS_Impacts!$E$45="Yes", "Yes","No")</f>
        <v>Yes</v>
      </c>
      <c r="I47" s="164" t="str">
        <f>IF('EV-BE_Impacts'!$E$45="Yes", "Yes","No")</f>
        <v>Yes</v>
      </c>
      <c r="J47" s="322" t="str" cm="1">
        <f t="array" ref="J47">IF(AND(E47:I47="Yes"),"Yes",IF(AND(E47:I47="No"),"No","Inconsistent"))</f>
        <v>Yes</v>
      </c>
      <c r="K47" s="161" t="str">
        <f t="shared" si="0"/>
        <v>Consistent</v>
      </c>
      <c r="L47" s="153" t="str">
        <f>IF(EE_Impacts!F45="Yes", "Yes",IF(EE_Impacts!F45="No","No",IF(EE_Impacts!F45="Partial","Partial","")))</f>
        <v>No</v>
      </c>
      <c r="M47" s="153" t="str">
        <f>IF(DR_Impacts!F45="Yes","Yes",IF(DR_Impacts!F45&lt;&gt;"No","No",IF(DR_Impacts!F45&lt;&gt;"Partial","Partial","")))</f>
        <v>Yes</v>
      </c>
      <c r="N47" s="107" t="str">
        <f>IF(DG_Impacts!F46="Yes", "Yes",IF(DG_Impacts!F46="No","No",IF(DG_Impacts!F46="Partial","Partial","")))</f>
        <v>Yes</v>
      </c>
      <c r="O47" s="153" t="str">
        <f>IF(DS_Impacts!F45="Yes", "Yes",IF(DS_Impacts!F45="No","No",IF(DS_Impacts!F45="Partial","Partial","")))</f>
        <v>Yes</v>
      </c>
      <c r="P47" s="112" t="str">
        <f>IF('EV-BE_Impacts'!F45="Yes", "Yes",IF('EV-BE_Impacts'!F45="No","No",IF('EV-BE_Impacts'!F45="Partial","Partial","")))</f>
        <v>Yes</v>
      </c>
      <c r="Q47" s="160" t="s">
        <v>167</v>
      </c>
      <c r="R47" s="108" t="s">
        <v>246</v>
      </c>
      <c r="S47" s="109"/>
      <c r="T47" s="38"/>
      <c r="U47" s="38"/>
      <c r="V47" s="38"/>
    </row>
    <row r="48" spans="2:22" ht="18.75" customHeight="1" thickBot="1" x14ac:dyDescent="0.4">
      <c r="B48" s="20"/>
      <c r="C48" s="406"/>
      <c r="D48" s="154" t="s">
        <v>209</v>
      </c>
      <c r="E48" s="164" t="str">
        <f>IF(EE_Impacts!$E$46="Yes", "Yes","No")</f>
        <v>Yes</v>
      </c>
      <c r="F48" s="163" t="str">
        <f>IF(DR_Impacts!$E$46="Yes", "Yes","No")</f>
        <v>Yes</v>
      </c>
      <c r="G48" s="149" t="str">
        <f>IF(DG_Impacts!$E$47="Yes", "Yes","No")</f>
        <v>Yes</v>
      </c>
      <c r="H48" s="163" t="str">
        <f>IF(DS_Impacts!$E$46="Yes", "Yes","No")</f>
        <v>Yes</v>
      </c>
      <c r="I48" s="164" t="str">
        <f>IF('EV-BE_Impacts'!$E$46="Yes", "Yes","No")</f>
        <v>Yes</v>
      </c>
      <c r="J48" s="322" t="str" cm="1">
        <f t="array" ref="J48">IF(AND(E48:I48="Yes"),"Yes",IF(AND(E48:I48="No"),"No","Inconsistent"))</f>
        <v>Yes</v>
      </c>
      <c r="K48" s="160" t="str">
        <f t="shared" si="0"/>
        <v>Consistent</v>
      </c>
      <c r="L48" s="153" t="str">
        <f>IF(EE_Impacts!F46="Yes", "Yes",IF(EE_Impacts!F46="No","No",IF(EE_Impacts!F46="Partial","Partial","")))</f>
        <v>No</v>
      </c>
      <c r="M48" s="153" t="str">
        <f>IF(DR_Impacts!F46="Yes","Yes",IF(DR_Impacts!F46&lt;&gt;"No","No",IF(DR_Impacts!F46&lt;&gt;"Partial","Partial","")))</f>
        <v>Partial</v>
      </c>
      <c r="N48" s="107" t="str">
        <f>IF(DG_Impacts!F47="Yes", "Yes",IF(DG_Impacts!F47="No","No",IF(DG_Impacts!F47="Partial","Partial","")))</f>
        <v>Yes</v>
      </c>
      <c r="O48" s="153" t="str">
        <f>IF(DS_Impacts!F46="Yes", "Yes",IF(DS_Impacts!F46="No","No",IF(DS_Impacts!F46="Partial","Partial","")))</f>
        <v>Yes</v>
      </c>
      <c r="P48" s="112" t="str">
        <f>IF('EV-BE_Impacts'!F46="Yes", "Yes",IF('EV-BE_Impacts'!F46="No","No",IF('EV-BE_Impacts'!F46="Partial","Partial","")))</f>
        <v>No</v>
      </c>
      <c r="Q48" s="160" t="s">
        <v>167</v>
      </c>
      <c r="R48" s="108" t="s">
        <v>246</v>
      </c>
      <c r="S48" s="109"/>
      <c r="T48" s="38"/>
      <c r="U48" s="38"/>
      <c r="V48" s="38"/>
    </row>
    <row r="49" spans="2:22" ht="18.75" customHeight="1" thickBot="1" x14ac:dyDescent="0.4">
      <c r="B49" s="20"/>
      <c r="C49" s="406"/>
      <c r="D49" s="154" t="s">
        <v>217</v>
      </c>
      <c r="E49" s="164" t="str">
        <f>IF(EE_Impacts!$E$42="Yes", "Yes","No")</f>
        <v>No</v>
      </c>
      <c r="F49" s="163" t="str">
        <f>IF(DR_Impacts!$E$42="Yes", "Yes","No")</f>
        <v>No</v>
      </c>
      <c r="G49" s="149" t="str">
        <f>IF(DG_Impacts!$E$43="Yes", "Yes","No")</f>
        <v>Yes</v>
      </c>
      <c r="H49" s="163" t="str">
        <f>IF(DS_Impacts!$E$42="Yes", "Yes","No")</f>
        <v>Yes</v>
      </c>
      <c r="I49" s="164" t="str">
        <f>IF('EV-BE_Impacts'!$E$43="Yes", "Yes","No")</f>
        <v>No</v>
      </c>
      <c r="J49" s="322" t="str" cm="1">
        <f t="array" ref="J49">IF(AND(E49:I49="Yes"),"Yes",IF(AND(E49:I49="No"),"No","Inconsistent"))</f>
        <v>Inconsistent</v>
      </c>
      <c r="K49" s="328" t="str">
        <f t="shared" si="0"/>
        <v/>
      </c>
      <c r="L49" s="153" t="str">
        <f>IF(EE_Impacts!F42="Yes", "Yes",IF(EE_Impacts!F42="No","No",IF(EE_Impacts!F42="Partial","Partial","")))</f>
        <v>No</v>
      </c>
      <c r="M49" s="153" t="str">
        <f>IF(DR_Impacts!F42="Yes","Yes",IF(DR_Impacts!F42&lt;&gt;"No","No",IF(DR_Impacts!F42&lt;&gt;"Partial","Partial","")))</f>
        <v>Partial</v>
      </c>
      <c r="N49" s="107" t="str">
        <f>IF(DG_Impacts!F43="Yes", "Yes",IF(DG_Impacts!F43="No","No",IF(DG_Impacts!F43="Partial","Partial","")))</f>
        <v>Yes</v>
      </c>
      <c r="O49" s="153" t="str">
        <f>IF(DS_Impacts!F42="Yes", "Yes",IF(DS_Impacts!F42="No","No",IF(DS_Impacts!F42="Partial","Partial","")))</f>
        <v>Yes</v>
      </c>
      <c r="P49" s="112" t="str">
        <f>IF('EV-BE_Impacts'!F43="Yes", "Yes",IF('EV-BE_Impacts'!F43="No","No",IF('EV-BE_Impacts'!F43="Partial","Partial","")))</f>
        <v>No</v>
      </c>
      <c r="Q49" s="160" t="s">
        <v>167</v>
      </c>
      <c r="R49" s="108" t="s">
        <v>246</v>
      </c>
      <c r="S49" s="109"/>
      <c r="T49" s="38"/>
      <c r="U49" s="38"/>
      <c r="V49" s="38"/>
    </row>
    <row r="50" spans="2:22" ht="18.75" customHeight="1" thickBot="1" x14ac:dyDescent="0.4">
      <c r="B50" s="20"/>
      <c r="C50" s="407"/>
      <c r="D50" s="174" t="s">
        <v>221</v>
      </c>
      <c r="E50" s="164" t="str">
        <f>IF(EE_Impacts!$E$43="Yes", "Yes","No")</f>
        <v>Yes</v>
      </c>
      <c r="F50" s="163" t="str">
        <f>IF(DR_Impacts!$E$43="Yes", "Yes","No")</f>
        <v>Yes</v>
      </c>
      <c r="G50" s="149" t="str">
        <f>IF(DG_Impacts!$E$44="Yes", "Yes","No")</f>
        <v>No</v>
      </c>
      <c r="H50" s="163" t="str">
        <f>IF(DS_Impacts!$E$43="Yes", "Yes","No")</f>
        <v>No</v>
      </c>
      <c r="I50" s="176" t="str">
        <f>IF('EV-BE_Impacts'!$E$44="Yes", "Yes","No")</f>
        <v>No</v>
      </c>
      <c r="J50" s="323" t="str" cm="1">
        <f t="array" ref="J50">IF(AND(E50:I50="Yes"),"Yes",IF(AND(E50:I50="No"),"No","Inconsistent"))</f>
        <v>Inconsistent</v>
      </c>
      <c r="K50" s="328" t="str">
        <f t="shared" si="0"/>
        <v/>
      </c>
      <c r="L50" s="153" t="str">
        <f>IF(EE_Impacts!F43="Yes", "Yes",IF(EE_Impacts!F43="No","No",IF(EE_Impacts!F43="Partial","Partial","")))</f>
        <v>No</v>
      </c>
      <c r="M50" s="153" t="str">
        <f>IF(DR_Impacts!F43="Yes","Yes",IF(DR_Impacts!F43&lt;&gt;"No","No",IF(DR_Impacts!F43&lt;&gt;"Partial","Partial","")))</f>
        <v>Partial</v>
      </c>
      <c r="N50" s="107" t="str">
        <f>IF(DG_Impacts!F44="Yes", "Yes",IF(DG_Impacts!F44="No","No",IF(DG_Impacts!F44="Partial","Partial","")))</f>
        <v>No</v>
      </c>
      <c r="O50" s="153" t="str">
        <f>IF(DS_Impacts!F43="Yes", "Yes",IF(DS_Impacts!F43="No","No",IF(DS_Impacts!F43="Partial","Partial","")))</f>
        <v>No</v>
      </c>
      <c r="P50" s="112" t="str">
        <f>IF('EV-BE_Impacts'!F44="Yes", "Yes",IF('EV-BE_Impacts'!F44="No","No",IF('EV-BE_Impacts'!F44="Partial","Partial","")))</f>
        <v>Yes</v>
      </c>
      <c r="Q50" s="160" t="s">
        <v>167</v>
      </c>
      <c r="R50" s="108" t="s">
        <v>246</v>
      </c>
      <c r="S50" s="109"/>
      <c r="T50" s="38"/>
      <c r="U50" s="38"/>
      <c r="V50" s="38"/>
    </row>
    <row r="51" spans="2:22" ht="15.5" x14ac:dyDescent="0.35">
      <c r="B51" s="20"/>
      <c r="C51" s="405" t="s">
        <v>153</v>
      </c>
      <c r="D51" s="190" t="s">
        <v>161</v>
      </c>
      <c r="E51" s="175" t="str">
        <f>IF(EE_Impacts!$E$47="Yes", "Yes","No")</f>
        <v>Yes</v>
      </c>
      <c r="F51" s="175" t="str">
        <f>IF(DR_Impacts!$E$47="Yes", "Yes","No")</f>
        <v>Yes</v>
      </c>
      <c r="G51" s="175" t="str">
        <f>IF(DG_Impacts!$E$48="Yes", "Yes","No")</f>
        <v>Yes</v>
      </c>
      <c r="H51" s="175" t="str">
        <f>IF(DS_Impacts!$E$47="Yes", "Yes","No")</f>
        <v>Yes</v>
      </c>
      <c r="I51" s="142" t="str">
        <f>IF('EV-BE_Impacts'!$E$47="Yes", "Yes","No")</f>
        <v>Yes</v>
      </c>
      <c r="J51" s="319" t="str" cm="1">
        <f t="array" ref="J51">IF(AND(E51:I51="Yes"),"Yes",IF(AND(E51:I51="No"),"No","Inconsistent"))</f>
        <v>Yes</v>
      </c>
      <c r="K51" s="119" t="str">
        <f t="shared" si="0"/>
        <v>Consistent</v>
      </c>
      <c r="L51" s="153" t="str">
        <f>IF(EE_Impacts!F47="Yes", "Yes",IF(EE_Impacts!F47="No","No",IF(EE_Impacts!F47="Partial","Partial","")))</f>
        <v>Yes</v>
      </c>
      <c r="M51" s="153" t="str">
        <f>IF(DR_Impacts!F47="Yes","Yes",IF(DR_Impacts!F47&lt;&gt;"No","No",IF(DR_Impacts!F47&lt;&gt;"Partial","Partial","")))</f>
        <v>Yes</v>
      </c>
      <c r="N51" s="107" t="str">
        <f>IF(DG_Impacts!F48="Yes", "Yes",IF(DG_Impacts!F48="No","No",IF(DG_Impacts!F48="Partial","Partial","")))</f>
        <v>Yes</v>
      </c>
      <c r="O51" s="153" t="str">
        <f>IF(DS_Impacts!F47="Yes", "Yes",IF(DS_Impacts!F47="No","No",IF(DS_Impacts!F47="Partial","Partial","")))</f>
        <v>Yes</v>
      </c>
      <c r="P51" s="112" t="str">
        <f>IF('EV-BE_Impacts'!F47="Yes", "Yes",IF('EV-BE_Impacts'!F47="No","No",IF('EV-BE_Impacts'!F47="Partial","Partial","")))</f>
        <v>Yes</v>
      </c>
      <c r="Q51" s="108" t="s">
        <v>167</v>
      </c>
      <c r="R51" s="108" t="s">
        <v>246</v>
      </c>
      <c r="S51" s="110"/>
      <c r="T51" s="38"/>
      <c r="U51" s="38"/>
      <c r="V51" s="38"/>
    </row>
    <row r="52" spans="2:22" ht="15.5" x14ac:dyDescent="0.35">
      <c r="B52" s="20"/>
      <c r="C52" s="406"/>
      <c r="D52" s="193" t="s">
        <v>172</v>
      </c>
      <c r="E52" s="140" t="str">
        <f>IF(EE_Impacts!$E$47="Yes", "Yes","No")</f>
        <v>Yes</v>
      </c>
      <c r="F52" s="144" t="str">
        <f>IF(DR_Impacts!$E$47="Yes", "Yes","No")</f>
        <v>Yes</v>
      </c>
      <c r="G52" s="147" t="str">
        <f>IF(DG_Impacts!$E$48="Yes", "Yes","No")</f>
        <v>Yes</v>
      </c>
      <c r="H52" s="144" t="str">
        <f>IF(DS_Impacts!$E$47="Yes", "Yes","No")</f>
        <v>Yes</v>
      </c>
      <c r="I52" s="142" t="str">
        <f>IF('EV-BE_Impacts'!$E$47="Yes", "Yes","No")</f>
        <v>Yes</v>
      </c>
      <c r="J52" s="319" t="str" cm="1">
        <f t="array" ref="J52">IF(AND(E52:H52="Yes"),"Yes",IF(AND(E52:H52="No"),"No","Inconsistent"))</f>
        <v>Yes</v>
      </c>
      <c r="K52" s="117" t="str">
        <f t="shared" si="0"/>
        <v>Consistent</v>
      </c>
      <c r="L52" s="153" t="str">
        <f>IF(EE_Impacts!F48="Yes", "Yes",IF(EE_Impacts!F48="No","No",IF(EE_Impacts!F48="Partial","Partial","")))</f>
        <v>Yes</v>
      </c>
      <c r="M52" s="153" t="str">
        <f>IF(DR_Impacts!F48="Yes","Yes",IF(DR_Impacts!F48&lt;&gt;"No","No",IF(DR_Impacts!F48&lt;&gt;"Partial","Partial","")))</f>
        <v>Yes</v>
      </c>
      <c r="N52" s="107" t="str">
        <f>IF(DG_Impacts!F49="Yes", "Yes",IF(DG_Impacts!F49="No","No",IF(DG_Impacts!F49="Partial","Partial","")))</f>
        <v>Yes</v>
      </c>
      <c r="O52" s="153" t="str">
        <f>IF(DS_Impacts!F48="Yes", "Yes",IF(DS_Impacts!F48="No","No",IF(DS_Impacts!F48="Partial","Partial","")))</f>
        <v>Yes</v>
      </c>
      <c r="P52" s="112" t="str">
        <f>IF('EV-BE_Impacts'!F48="Yes", "Yes",IF('EV-BE_Impacts'!F48="No","No",IF('EV-BE_Impacts'!F48="Partial","Partial","")))</f>
        <v>Yes</v>
      </c>
      <c r="Q52" s="117" t="s">
        <v>167</v>
      </c>
      <c r="R52" s="117" t="s">
        <v>246</v>
      </c>
      <c r="S52" s="110"/>
      <c r="T52" s="38"/>
      <c r="U52" s="38"/>
      <c r="V52" s="38"/>
    </row>
    <row r="53" spans="2:22" ht="15.5" x14ac:dyDescent="0.35">
      <c r="B53" s="20"/>
      <c r="C53" s="406"/>
      <c r="D53" s="206" t="s">
        <v>148</v>
      </c>
      <c r="E53" s="140" t="str">
        <f>IF(EE_Impacts!$E$47="Yes", "Yes","No")</f>
        <v>Yes</v>
      </c>
      <c r="F53" s="144" t="str">
        <f>IF(DR_Impacts!$E$47="Yes", "Yes","No")</f>
        <v>Yes</v>
      </c>
      <c r="G53" s="147" t="str">
        <f>IF(DG_Impacts!$E$48="Yes", "Yes","No")</f>
        <v>Yes</v>
      </c>
      <c r="H53" s="144" t="str">
        <f>IF(DS_Impacts!$E$47="Yes", "Yes","No")</f>
        <v>Yes</v>
      </c>
      <c r="I53" s="142" t="str">
        <f>IF('EV-BE_Impacts'!$E$47="Yes", "Yes","No")</f>
        <v>Yes</v>
      </c>
      <c r="J53" s="319" t="str" cm="1">
        <f t="array" ref="J53">IF(AND(E53:I53="Yes"),"Yes",IF(AND(E53:I53="No"),"No","Inconsistent"))</f>
        <v>Yes</v>
      </c>
      <c r="K53" s="117" t="str">
        <f t="shared" si="0"/>
        <v>Consistent</v>
      </c>
      <c r="L53" s="153" t="str">
        <f>IF(EE_Impacts!F49="Yes", "Yes",IF(EE_Impacts!F49="No","No",IF(EE_Impacts!F49="Partial","Partial","")))</f>
        <v>Yes</v>
      </c>
      <c r="M53" s="153" t="str">
        <f>IF(DR_Impacts!F49="Yes","Yes",IF(DR_Impacts!F49&lt;&gt;"No","No",IF(DR_Impacts!F49&lt;&gt;"Partial","Partial","")))</f>
        <v>Yes</v>
      </c>
      <c r="N53" s="107" t="str">
        <f>IF(DG_Impacts!F50="Yes", "Yes",IF(DG_Impacts!F50="No","No",IF(DG_Impacts!F50="Partial","Partial","")))</f>
        <v>Yes</v>
      </c>
      <c r="O53" s="153" t="str">
        <f>IF(DS_Impacts!F49="Yes", "Yes",IF(DS_Impacts!F49="No","No",IF(DS_Impacts!F49="Partial","Partial","")))</f>
        <v>Yes</v>
      </c>
      <c r="P53" s="112" t="str">
        <f>IF('EV-BE_Impacts'!F49="Yes", "Yes",IF('EV-BE_Impacts'!F49="No","No",IF('EV-BE_Impacts'!F49="Partial","Partial","")))</f>
        <v>Yes</v>
      </c>
      <c r="Q53" s="117" t="s">
        <v>167</v>
      </c>
      <c r="R53" s="117" t="s">
        <v>246</v>
      </c>
      <c r="S53" s="110"/>
      <c r="T53" s="38"/>
      <c r="U53" s="38"/>
      <c r="V53" s="38"/>
    </row>
    <row r="54" spans="2:22" ht="15.5" x14ac:dyDescent="0.35">
      <c r="B54" s="20"/>
      <c r="C54" s="406"/>
      <c r="D54" s="193" t="s">
        <v>149</v>
      </c>
      <c r="E54" s="140" t="str">
        <f>IF(EE_Impacts!$E$47="Yes", "Yes","No")</f>
        <v>Yes</v>
      </c>
      <c r="F54" s="144" t="str">
        <f>IF(DR_Impacts!$E$47="Yes", "Yes","No")</f>
        <v>Yes</v>
      </c>
      <c r="G54" s="147" t="str">
        <f>IF(DG_Impacts!$E$48="Yes", "Yes","No")</f>
        <v>Yes</v>
      </c>
      <c r="H54" s="144" t="str">
        <f>IF(DS_Impacts!$E$47="Yes", "Yes","No")</f>
        <v>Yes</v>
      </c>
      <c r="I54" s="142" t="str">
        <f>IF('EV-BE_Impacts'!$E$47="Yes", "Yes","No")</f>
        <v>Yes</v>
      </c>
      <c r="J54" s="324" t="str" cm="1">
        <f t="array" ref="J54">IF(AND(F54:H54="Yes"),"Yes",IF(AND(F54:H54="No"),"No","Inconsistent"))</f>
        <v>Yes</v>
      </c>
      <c r="K54" s="117" t="str">
        <f t="shared" si="0"/>
        <v>Consistent</v>
      </c>
      <c r="L54" s="153" t="str">
        <f>IF(EE_Impacts!F50="Yes", "Yes",IF(EE_Impacts!F50="No","No",IF(EE_Impacts!F50="Partial","Partial","")))</f>
        <v>No</v>
      </c>
      <c r="M54" s="153" t="str">
        <f>IF(DR_Impacts!F50="Yes","Yes",IF(DR_Impacts!F50&lt;&gt;"No","No",IF(DR_Impacts!F50&lt;&gt;"Partial","Partial","")))</f>
        <v>Partial</v>
      </c>
      <c r="N54" s="107" t="str">
        <f>IF(DG_Impacts!F51="Yes", "Yes",IF(DG_Impacts!F51="No","No",IF(DG_Impacts!F51="Partial","Partial","")))</f>
        <v>No</v>
      </c>
      <c r="O54" s="153" t="str">
        <f>IF(DS_Impacts!F50="Yes", "Yes",IF(DS_Impacts!F50="No","No",IF(DS_Impacts!F50="Partial","Partial","")))</f>
        <v>No</v>
      </c>
      <c r="P54" s="112" t="str">
        <f>IF('EV-BE_Impacts'!F50="Yes", "Yes",IF('EV-BE_Impacts'!F50="No","No",IF('EV-BE_Impacts'!F50="Partial","Partial","")))</f>
        <v>No</v>
      </c>
      <c r="Q54" s="117" t="s">
        <v>167</v>
      </c>
      <c r="R54" s="117" t="s">
        <v>246</v>
      </c>
      <c r="S54" s="110"/>
      <c r="T54" s="38"/>
      <c r="U54" s="38"/>
      <c r="V54" s="38"/>
    </row>
    <row r="55" spans="2:22" ht="15.5" x14ac:dyDescent="0.35">
      <c r="B55" s="20"/>
      <c r="C55" s="406"/>
      <c r="D55" s="224" t="s">
        <v>150</v>
      </c>
      <c r="E55" s="140" t="str">
        <f>IF(EE_Impacts!$E$47="Yes", "Yes","No")</f>
        <v>Yes</v>
      </c>
      <c r="F55" s="144" t="str">
        <f>IF(DR_Impacts!$E$47="Yes", "Yes","No")</f>
        <v>Yes</v>
      </c>
      <c r="G55" s="147" t="str">
        <f>IF(DG_Impacts!$E$48="Yes", "Yes","No")</f>
        <v>Yes</v>
      </c>
      <c r="H55" s="144" t="str">
        <f>IF(DS_Impacts!$E$47="Yes", "Yes","No")</f>
        <v>Yes</v>
      </c>
      <c r="I55" s="140" t="str">
        <f>IF('EV-BE_Impacts'!$E$47="Yes", "Yes","No")</f>
        <v>Yes</v>
      </c>
      <c r="J55" s="319" t="str" cm="1">
        <f t="array" ref="J55">IF(AND(E55:I55="Yes"),"Yes",IF(AND(E55:I55="No"),"No","Inconsistent"))</f>
        <v>Yes</v>
      </c>
      <c r="K55" s="117" t="str">
        <f t="shared" si="0"/>
        <v>Consistent</v>
      </c>
      <c r="L55" s="153" t="str">
        <f>IF(EE_Impacts!F51="Yes", "Yes",IF(EE_Impacts!F51="No","No",IF(EE_Impacts!F51="Partial","Partial","")))</f>
        <v>No</v>
      </c>
      <c r="M55" s="153" t="str">
        <f>IF(DR_Impacts!F51="Yes","Yes",IF(DR_Impacts!F51&lt;&gt;"No","No",IF(DR_Impacts!F51&lt;&gt;"Partial","Partial","")))</f>
        <v>Partial</v>
      </c>
      <c r="N55" s="107" t="str">
        <f>IF(DG_Impacts!F52="Yes", "Yes",IF(DG_Impacts!F52="No","No",IF(DG_Impacts!F52="Partial","Partial","")))</f>
        <v>No</v>
      </c>
      <c r="O55" s="153" t="str">
        <f>IF(DS_Impacts!F51="Yes", "Yes",IF(DS_Impacts!F51="No","No",IF(DS_Impacts!F51="Partial","Partial","")))</f>
        <v>Yes</v>
      </c>
      <c r="P55" s="112" t="str">
        <f>IF('EV-BE_Impacts'!F51="Yes", "Yes",IF('EV-BE_Impacts'!F51="No","No",IF('EV-BE_Impacts'!F51="Partial","Partial","")))</f>
        <v>No</v>
      </c>
      <c r="Q55" s="117" t="s">
        <v>167</v>
      </c>
      <c r="R55" s="117" t="s">
        <v>246</v>
      </c>
      <c r="S55" s="110"/>
      <c r="T55" s="38"/>
      <c r="U55" s="38"/>
      <c r="V55" s="38"/>
    </row>
    <row r="56" spans="2:22" ht="15.5" x14ac:dyDescent="0.35">
      <c r="B56" s="20"/>
      <c r="C56" s="406"/>
      <c r="D56" s="224" t="s">
        <v>208</v>
      </c>
      <c r="E56" s="140" t="str">
        <f>IF(EE_Impacts!$E$47="Yes", "Yes","No")</f>
        <v>Yes</v>
      </c>
      <c r="F56" s="144" t="str">
        <f>IF(DR_Impacts!$E$47="Yes", "Yes","No")</f>
        <v>Yes</v>
      </c>
      <c r="G56" s="147" t="str">
        <f>IF(DG_Impacts!$E$48="Yes", "Yes","No")</f>
        <v>Yes</v>
      </c>
      <c r="H56" s="144" t="str">
        <f>IF(DS_Impacts!$E$47="Yes", "Yes","No")</f>
        <v>Yes</v>
      </c>
      <c r="I56" s="140" t="str">
        <f>IF('EV-BE_Impacts'!$E$47="Yes", "Yes","No")</f>
        <v>Yes</v>
      </c>
      <c r="J56" s="324" t="str" cm="1">
        <f t="array" ref="J56">IF(AND(E56:I56="Yes"),"Yes",IF(AND(E56:I56="No"),"No","Inconsistent"))</f>
        <v>Yes</v>
      </c>
      <c r="K56" s="117" t="str">
        <f t="shared" si="0"/>
        <v>Consistent</v>
      </c>
      <c r="L56" s="153" t="str">
        <f>IF(EE_Impacts!F52="Yes", "Yes",IF(EE_Impacts!F52="No","No",IF(EE_Impacts!F52="Partial","Partial","")))</f>
        <v>No</v>
      </c>
      <c r="M56" s="153" t="str">
        <f>IF(DR_Impacts!F52="Yes","Yes",IF(DR_Impacts!F52&lt;&gt;"No","No",IF(DR_Impacts!F52&lt;&gt;"Partial","Partial","")))</f>
        <v>Partial</v>
      </c>
      <c r="N56" s="107" t="str">
        <f>IF(DG_Impacts!F53="Yes", "Yes",IF(DG_Impacts!F53="No","No",IF(DG_Impacts!F53="Partial","Partial","")))</f>
        <v>No</v>
      </c>
      <c r="O56" s="153" t="str">
        <f>IF(DS_Impacts!F52="Yes", "Yes",IF(DS_Impacts!F52="No","No",IF(DS_Impacts!F52="Partial","Partial","")))</f>
        <v>No</v>
      </c>
      <c r="P56" s="112" t="str">
        <f>IF('EV-BE_Impacts'!F52="Yes", "Yes",IF('EV-BE_Impacts'!F52="No","No",IF('EV-BE_Impacts'!F52="Partial","Partial","")))</f>
        <v>No</v>
      </c>
      <c r="Q56" s="117" t="s">
        <v>167</v>
      </c>
      <c r="R56" s="117" t="s">
        <v>246</v>
      </c>
      <c r="S56" s="115"/>
      <c r="T56" s="38"/>
      <c r="U56" s="38"/>
      <c r="V56" s="38"/>
    </row>
    <row r="57" spans="2:22" ht="15.5" x14ac:dyDescent="0.35">
      <c r="B57" s="20"/>
      <c r="C57" s="406"/>
      <c r="D57" s="224" t="s">
        <v>160</v>
      </c>
      <c r="E57" s="140" t="str">
        <f>IF(EE_Impacts!$E$53="Yes", "Yes","No")</f>
        <v>Yes</v>
      </c>
      <c r="F57" s="144" t="str">
        <f>IF(DR_Impacts!$E$53="Yes", "Yes","No")</f>
        <v>Yes</v>
      </c>
      <c r="G57" s="147" t="str">
        <f>IF(DG_Impacts!$E$54="Yes", "Yes","No")</f>
        <v>Yes</v>
      </c>
      <c r="H57" s="144" t="str">
        <f>IF(DS_Impacts!$E$53="Yes", "Yes","No")</f>
        <v>Yes</v>
      </c>
      <c r="I57" s="140" t="str">
        <f>IF('EV-BE_Impacts'!$E$53="Yes", "Yes","No")</f>
        <v>Yes</v>
      </c>
      <c r="J57" s="324" t="str" cm="1">
        <f t="array" ref="J57">IF(AND(E57:I57="Yes"),"Yes",IF(AND(E57:I57="No"),"No","Inconsistent"))</f>
        <v>Yes</v>
      </c>
      <c r="K57" s="117" t="str">
        <f t="shared" si="0"/>
        <v>Consistent</v>
      </c>
      <c r="L57" s="153" t="str">
        <f>IF(EE_Impacts!F53="Yes", "Yes",IF(EE_Impacts!F53="No","No",IF(EE_Impacts!F53="Partial","Partial","")))</f>
        <v>Yes</v>
      </c>
      <c r="M57" s="153" t="str">
        <f>IF(DR_Impacts!F53="Yes","Yes",IF(DR_Impacts!F53&lt;&gt;"No","No",IF(DR_Impacts!F53&lt;&gt;"Partial","Partial","")))</f>
        <v>Partial</v>
      </c>
      <c r="N57" s="107" t="str">
        <f>IF(DG_Impacts!F54="Yes", "Yes",IF(DG_Impacts!F54="No","No",IF(DG_Impacts!F54="Partial","Partial","")))</f>
        <v>No</v>
      </c>
      <c r="O57" s="153" t="str">
        <f>IF(DS_Impacts!F53="Yes", "Yes",IF(DS_Impacts!F53="No","No",IF(DS_Impacts!F53="Partial","Partial","")))</f>
        <v>No</v>
      </c>
      <c r="P57" s="112" t="str">
        <f>IF('EV-BE_Impacts'!F53="Yes", "Yes",IF('EV-BE_Impacts'!F53="No","No",IF('EV-BE_Impacts'!F53="Partial","Partial","")))</f>
        <v>Yes</v>
      </c>
      <c r="Q57" s="117" t="s">
        <v>167</v>
      </c>
      <c r="R57" s="117" t="s">
        <v>246</v>
      </c>
      <c r="S57" s="115"/>
      <c r="T57" s="38"/>
      <c r="U57" s="38"/>
      <c r="V57" s="38"/>
    </row>
    <row r="58" spans="2:22" ht="15.5" x14ac:dyDescent="0.35">
      <c r="B58" s="20"/>
      <c r="C58" s="406"/>
      <c r="D58" s="224" t="s">
        <v>171</v>
      </c>
      <c r="E58" s="140" t="str">
        <f>IF(EE_Impacts!$E$47="Yes", "Yes","No")</f>
        <v>Yes</v>
      </c>
      <c r="F58" s="144" t="str">
        <f>IF(DR_Impacts!$E$47="Yes", "Yes","No")</f>
        <v>Yes</v>
      </c>
      <c r="G58" s="147" t="str">
        <f>IF(DG_Impacts!$E$48="Yes", "Yes","No")</f>
        <v>Yes</v>
      </c>
      <c r="H58" s="144" t="str">
        <f>IF(DS_Impacts!$E$47="Yes", "Yes","No")</f>
        <v>Yes</v>
      </c>
      <c r="I58" s="140" t="str">
        <f>IF('EV-BE_Impacts'!$E$47="Yes", "Yes","No")</f>
        <v>Yes</v>
      </c>
      <c r="J58" s="324" t="str" cm="1">
        <f t="array" ref="J58">IF(AND(E58:I58="Yes"),"Yes",IF(AND(E58:I58="No"),"No","Inconsistent"))</f>
        <v>Yes</v>
      </c>
      <c r="K58" s="117" t="str">
        <f t="shared" si="0"/>
        <v>Consistent</v>
      </c>
      <c r="L58" s="153" t="str">
        <f>IF(EE_Impacts!F54="Yes", "Yes",IF(EE_Impacts!F54="No","No",IF(EE_Impacts!F54="Partial","Partial","")))</f>
        <v>Yes</v>
      </c>
      <c r="M58" s="153" t="str">
        <f>IF(DR_Impacts!F54="Yes","Yes",IF(DR_Impacts!F54&lt;&gt;"No","No",IF(DR_Impacts!F54&lt;&gt;"Partial","Partial","")))</f>
        <v>Partial</v>
      </c>
      <c r="N58" s="107" t="str">
        <f>IF(DG_Impacts!F55="Yes", "Yes",IF(DG_Impacts!F55="No","No",IF(DG_Impacts!F55="Partial","Partial","")))</f>
        <v>Yes</v>
      </c>
      <c r="O58" s="153" t="str">
        <f>IF(DS_Impacts!F54="Yes", "Yes",IF(DS_Impacts!F54="No","No",IF(DS_Impacts!F54="Partial","Partial","")))</f>
        <v>No</v>
      </c>
      <c r="P58" s="112" t="str">
        <f>IF('EV-BE_Impacts'!F54="Yes", "Yes",IF('EV-BE_Impacts'!F54="No","No",IF('EV-BE_Impacts'!F54="Partial","Partial","")))</f>
        <v>Yes</v>
      </c>
      <c r="Q58" s="117" t="s">
        <v>247</v>
      </c>
      <c r="R58" s="117" t="s">
        <v>246</v>
      </c>
      <c r="S58" s="115"/>
      <c r="T58" s="38"/>
      <c r="U58" s="38"/>
      <c r="V58" s="38"/>
    </row>
    <row r="59" spans="2:22" ht="16" thickBot="1" x14ac:dyDescent="0.4">
      <c r="B59" s="20"/>
      <c r="C59" s="407"/>
      <c r="D59" s="201" t="s">
        <v>239</v>
      </c>
      <c r="E59" s="145" t="str">
        <f>IF(EE_Impacts!$E$47="Yes", "Yes","No")</f>
        <v>Yes</v>
      </c>
      <c r="F59" s="145" t="str">
        <f>IF(DR_Impacts!$E$47="Yes", "Yes","No")</f>
        <v>Yes</v>
      </c>
      <c r="G59" s="145" t="str">
        <f>IF(DG_Impacts!$E$48="Yes", "Yes","No")</f>
        <v>Yes</v>
      </c>
      <c r="H59" s="145" t="str">
        <f>IF(DS_Impacts!$E$47="Yes", "Yes","No")</f>
        <v>Yes</v>
      </c>
      <c r="I59" s="145" t="str">
        <f>IF('EV-BE_Impacts'!$E$47="Yes", "Yes","No")</f>
        <v>Yes</v>
      </c>
      <c r="J59" s="320" t="str" cm="1">
        <f t="array" ref="J59">IF(AND(F59:I59="Yes"),"Yes",IF(AND(F59:I59="No"),"No","Inconsistent"))</f>
        <v>Yes</v>
      </c>
      <c r="K59" s="178" t="str">
        <f t="shared" si="0"/>
        <v>Consistent</v>
      </c>
      <c r="L59" s="153" t="str">
        <f>IF(EE_Impacts!F55="Yes", "Yes",IF(EE_Impacts!F55="No","No",IF(EE_Impacts!F55="Partial","Partial","")))</f>
        <v>Yes</v>
      </c>
      <c r="M59" s="153" t="str">
        <f>IF(DR_Impacts!F55="Yes","Yes",IF(DR_Impacts!F55&lt;&gt;"No","No",IF(DR_Impacts!F55&lt;&gt;"Partial","Partial","")))</f>
        <v>Partial</v>
      </c>
      <c r="N59" s="107" t="str">
        <f>IF(DG_Impacts!F56="Yes", "Yes",IF(DG_Impacts!F56="No","No",IF(DG_Impacts!F56="Partial","Partial","")))</f>
        <v>Yes</v>
      </c>
      <c r="O59" s="153" t="str">
        <f>IF(DS_Impacts!F55="Yes", "Yes",IF(DS_Impacts!F55="No","No",IF(DS_Impacts!F55="Partial","Partial","")))</f>
        <v>No</v>
      </c>
      <c r="P59" s="112" t="str">
        <f>IF('EV-BE_Impacts'!F55="Yes", "Yes",IF('EV-BE_Impacts'!F55="No","No",IF('EV-BE_Impacts'!F55="Partial","Partial","")))</f>
        <v>Yes</v>
      </c>
      <c r="Q59" s="178" t="s">
        <v>167</v>
      </c>
      <c r="R59" s="178" t="s">
        <v>246</v>
      </c>
      <c r="S59" s="115"/>
      <c r="T59" s="38"/>
      <c r="U59" s="38"/>
      <c r="V59" s="38"/>
    </row>
    <row r="60" spans="2:22" ht="24" thickBot="1" x14ac:dyDescent="0.4">
      <c r="B60" s="20"/>
      <c r="C60" s="156" t="s">
        <v>9</v>
      </c>
      <c r="D60" s="158"/>
      <c r="E60" s="345" t="str">
        <f>IF(EE_Impacts!$E$56="Yes", "Yes","No")</f>
        <v>No</v>
      </c>
      <c r="F60" s="345" t="str">
        <f>IF(DR_Impacts!$E$56="Yes", "Yes","No")</f>
        <v>No</v>
      </c>
      <c r="G60" s="345" t="str">
        <f>IF(DG_Impacts!$E$57="Yes", "Yes","No")</f>
        <v>No</v>
      </c>
      <c r="H60" s="345" t="str">
        <f>IF(DS_Impacts!$E$56="Yes", "Yes","No")</f>
        <v>No</v>
      </c>
      <c r="I60" s="345" t="str">
        <f>IF('EV-BE_Impacts'!$E$56="Yes", "Yes","No")</f>
        <v>No</v>
      </c>
      <c r="J60" s="320" t="str" cm="1">
        <f t="array" ref="J60">IF(AND(F60:I60="Yes"),"Yes",IF(AND(F60:I60="No"),"No","Inconsistent"))</f>
        <v>No</v>
      </c>
      <c r="K60" s="161" t="str">
        <f t="shared" si="0"/>
        <v>Consistent</v>
      </c>
      <c r="L60" s="347" t="str">
        <f>IF(EE_Impacts!F56="Yes", "Yes",IF(EE_Impacts!F56="No","No",IF(EE_Impacts!F56="Partial","Partial","")))</f>
        <v/>
      </c>
      <c r="M60" s="346" t="str">
        <f>IF(DR_Impacts!F56="Yes","Yes",IF(DR_Impacts!F56&lt;&gt;"No","No",IF(DR_Impacts!F56&lt;&gt;"Partial","Partial","")))</f>
        <v>No</v>
      </c>
      <c r="N60" s="346" t="str">
        <f>IF(DG_Impacts!F57="Yes", "Yes",IF(DG_Impacts!F57="No","No",IF(DG_Impacts!F57="Partial","Partial","")))</f>
        <v/>
      </c>
      <c r="O60" s="346" t="str">
        <f>IF(DS_Impacts!F56="Yes", "Yes",IF(DS_Impacts!F56="No","No",IF(DS_Impacts!F56="Partial","Partial","")))</f>
        <v/>
      </c>
      <c r="P60" s="346" t="str">
        <f>IF('EV-BE_Impacts'!F56="Yes", "Yes",IF('EV-BE_Impacts'!F56="No","No",IF('EV-BE_Impacts'!F56="Partial","Partial","")))</f>
        <v/>
      </c>
      <c r="Q60" s="162"/>
      <c r="R60" s="118"/>
      <c r="S60" s="116"/>
      <c r="T60" s="38"/>
      <c r="U60" s="38"/>
      <c r="V60" s="38"/>
    </row>
    <row r="61" spans="2:22" ht="24" thickBot="1" x14ac:dyDescent="0.4">
      <c r="B61" s="20"/>
      <c r="C61" s="156" t="s">
        <v>9</v>
      </c>
      <c r="D61" s="158"/>
      <c r="E61" s="345" t="str">
        <f>IF(EE_Impacts!$E$57="Yes", "Yes","No")</f>
        <v>No</v>
      </c>
      <c r="F61" s="345" t="str">
        <f>IF(DR_Impacts!$E$57="Yes","Yes","No")</f>
        <v>No</v>
      </c>
      <c r="G61" s="345" t="str">
        <f>IF(DG_Impacts!$E$58="Yes", "Yes","No")</f>
        <v>No</v>
      </c>
      <c r="H61" s="345" t="str">
        <f>IF(DS_Impacts!$E$57="Yes", "Yes","No")</f>
        <v>No</v>
      </c>
      <c r="I61" s="345" t="str">
        <f>IF('EV-BE_Impacts'!$E$57="Yes", "Yes","No")</f>
        <v>No</v>
      </c>
      <c r="J61" s="320" t="str" cm="1">
        <f t="array" ref="J61">IF(AND(F61:I61="Yes"),"Yes",IF(AND(F61:I61="No"),"No","Inconsistent"))</f>
        <v>No</v>
      </c>
      <c r="K61" s="328" t="str">
        <f t="shared" si="0"/>
        <v>Consistent</v>
      </c>
      <c r="L61" s="346" t="str">
        <f>IF(EE_Impacts!F57="Yes", "Yes",IF(EE_Impacts!F57="No","No",IF(EE_Impacts!F57="Partial","Partial","")))</f>
        <v/>
      </c>
      <c r="M61" s="159" t="str">
        <f>IF(DR_Impacts!F57="Yes","Yes",IF(DR_Impacts!F57&lt;&gt;"No","No",IF(DR_Impacts!F57&lt;&gt;"Partial","Partial","")))</f>
        <v>No</v>
      </c>
      <c r="N61" s="159" t="str">
        <f>IF(DG_Impacts!F58="Yes", "Yes",IF(DG_Impacts!F58="No","No",IF(DG_Impacts!F58="Partial","Partial","")))</f>
        <v/>
      </c>
      <c r="O61" s="159" t="str">
        <f>IF(DS_Impacts!F57="Yes", "Yes",IF(DS_Impacts!F57="No","No",IF(DS_Impacts!F57="Partial","Partial","")))</f>
        <v/>
      </c>
      <c r="P61" s="159" t="str">
        <f>IF('EV-BE_Impacts'!F57="Yes", "Yes",IF('EV-BE_Impacts'!F57="No","No",IF('EV-BE_Impacts'!F57="Partial","Partial","")))</f>
        <v/>
      </c>
      <c r="Q61" s="162"/>
      <c r="R61" s="118"/>
      <c r="S61" s="116"/>
      <c r="T61" s="38"/>
      <c r="U61" s="38"/>
      <c r="V61" s="38"/>
    </row>
  </sheetData>
  <protectedRanges>
    <protectedRange sqref="L12:P61" name="Range1_60" securityDescriptor="O:WDG:WDD:(A;;CC;;;BU)"/>
    <protectedRange sqref="J12:J61" name="Range1_60_51_51" securityDescriptor="O:WDG:WDD:(A;;CC;;;BU)"/>
  </protectedRanges>
  <sortState xmlns:xlrd2="http://schemas.microsoft.com/office/spreadsheetml/2017/richdata2" ref="D36:D46">
    <sortCondition ref="D36"/>
  </sortState>
  <mergeCells count="22">
    <mergeCell ref="S10:S11"/>
    <mergeCell ref="C6:O6"/>
    <mergeCell ref="E10:I10"/>
    <mergeCell ref="J10:J11"/>
    <mergeCell ref="L10:P10"/>
    <mergeCell ref="C10:C11"/>
    <mergeCell ref="D10:D11"/>
    <mergeCell ref="K10:K11"/>
    <mergeCell ref="C8:I8"/>
    <mergeCell ref="C7:J7"/>
    <mergeCell ref="U3:U9"/>
    <mergeCell ref="C3:O3"/>
    <mergeCell ref="R7:S7"/>
    <mergeCell ref="C5:O5"/>
    <mergeCell ref="C4:L4"/>
    <mergeCell ref="C51:C59"/>
    <mergeCell ref="C45:C50"/>
    <mergeCell ref="C12:C32"/>
    <mergeCell ref="C33:C44"/>
    <mergeCell ref="K2:P2"/>
    <mergeCell ref="C2:D2"/>
    <mergeCell ref="E2:J2"/>
  </mergeCells>
  <conditionalFormatting sqref="E12:K32 I33:K44 K29:K61 E33:G44 E45:K61">
    <cfRule type="expression" dxfId="1" priority="2">
      <formula>$J12="Inconsistent"</formula>
    </cfRule>
  </conditionalFormatting>
  <conditionalFormatting sqref="K12:K61">
    <cfRule type="expression" dxfId="0" priority="1">
      <formula>$I12="Inconsistent"</formula>
    </cfRule>
  </conditionalFormatting>
  <dataValidations count="2">
    <dataValidation type="list" allowBlank="1" showInputMessage="1" showErrorMessage="1" sqref="Q12:R61" xr:uid="{1007F4C5-0747-47C0-9DA1-6C4F76DAE56D}">
      <formula1>$AA$12:$AA$14</formula1>
    </dataValidation>
    <dataValidation type="list" allowBlank="1" showInputMessage="1" showErrorMessage="1" sqref="K12:K61" xr:uid="{30CF3001-5DF0-4E1D-A59D-27E5CE1C8167}">
      <formula1>"Narrowest, Broadest"</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C9381A5ECB244CB8F9FC381D70080D" ma:contentTypeVersion="12" ma:contentTypeDescription="Create a new document." ma:contentTypeScope="" ma:versionID="bf7b015ec074451c054de60a0bf35e92">
  <xsd:schema xmlns:xsd="http://www.w3.org/2001/XMLSchema" xmlns:xs="http://www.w3.org/2001/XMLSchema" xmlns:p="http://schemas.microsoft.com/office/2006/metadata/properties" xmlns:ns2="95217856-8c67-4814-ab03-7e52599995e4" xmlns:ns3="0482beda-550b-4c84-8013-bf0fcc45f68d" targetNamespace="http://schemas.microsoft.com/office/2006/metadata/properties" ma:root="true" ma:fieldsID="60c6ab83fd2f19be1f9f0be691ae8d1c" ns2:_="" ns3:_="">
    <xsd:import namespace="95217856-8c67-4814-ab03-7e52599995e4"/>
    <xsd:import namespace="0482beda-550b-4c84-8013-bf0fcc45f68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217856-8c67-4814-ab03-7e525999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82beda-550b-4c84-8013-bf0fcc45f68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1D2D21-7DCD-44A8-B1D8-AFCD359B61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217856-8c67-4814-ab03-7e52599995e4"/>
    <ds:schemaRef ds:uri="0482beda-550b-4c84-8013-bf0fcc45f6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60C848-FAFC-43D5-A345-E5898BF9486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95217856-8c67-4814-ab03-7e52599995e4"/>
    <ds:schemaRef ds:uri="0482beda-550b-4c84-8013-bf0fcc45f68d"/>
    <ds:schemaRef ds:uri="http://www.w3.org/XML/1998/namespace"/>
    <ds:schemaRef ds:uri="http://purl.org/dc/dcmitype/"/>
  </ds:schemaRefs>
</ds:datastoreItem>
</file>

<file path=customXml/itemProps3.xml><?xml version="1.0" encoding="utf-8"?>
<ds:datastoreItem xmlns:ds="http://schemas.openxmlformats.org/officeDocument/2006/customXml" ds:itemID="{F3E54832-937E-47F5-B94D-EC4012731A6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Instructions</vt:lpstr>
      <vt:lpstr>Definitions</vt:lpstr>
      <vt:lpstr>Policy_Inventory</vt:lpstr>
      <vt:lpstr>EE_Impacts</vt:lpstr>
      <vt:lpstr>DR_Impacts</vt:lpstr>
      <vt:lpstr>DG_Impacts</vt:lpstr>
      <vt:lpstr>DS_Impacts</vt:lpstr>
      <vt:lpstr>EV-BE_Impacts</vt:lpstr>
      <vt:lpstr>Primary Test - All DERs</vt:lpstr>
      <vt:lpstr>DropDownList</vt:lpstr>
      <vt:lpstr>All_Impacts</vt:lpstr>
      <vt:lpstr>Policy_Inventory!Print_Area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dc:creator>
  <cp:lastModifiedBy>Julie Michals</cp:lastModifiedBy>
  <cp:lastPrinted>2020-09-24T18:38:57Z</cp:lastPrinted>
  <dcterms:created xsi:type="dcterms:W3CDTF">2018-12-19T19:34:41Z</dcterms:created>
  <dcterms:modified xsi:type="dcterms:W3CDTF">2020-09-24T19:12:50Z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0x01010097C9381A5ECB244CB8F9FC381D70080D</vt:lpwstr>
  </property>
</Properties>
</file>